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1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1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22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23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29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30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36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37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43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44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5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5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57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58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64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65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71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72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78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79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8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8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92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93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99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100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106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107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113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114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drawings/drawing50.xml" ContentType="application/vnd.openxmlformats-officedocument.drawing+xml"/>
  <Override PartName="/xl/ctrlProps/ctrlProp11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jaschkma\Downloads\ElCom\"/>
    </mc:Choice>
  </mc:AlternateContent>
  <bookViews>
    <workbookView xWindow="0" yWindow="0" windowWidth="6195" windowHeight="10125" tabRatio="992" activeTab="8"/>
  </bookViews>
  <sheets>
    <sheet name="Start" sheetId="4" r:id="rId1"/>
    <sheet name="Kontaktdaten" sheetId="5" r:id="rId2"/>
    <sheet name="Abgaben" sheetId="6" r:id="rId3"/>
    <sheet name="H1" sheetId="7" r:id="rId4"/>
    <sheet name="H1_Netz" sheetId="8" r:id="rId5"/>
    <sheet name="H1_Energie" sheetId="9" r:id="rId6"/>
    <sheet name="H2" sheetId="10" r:id="rId7"/>
    <sheet name="H2_Netz" sheetId="11" r:id="rId8"/>
    <sheet name="H2_Energie" sheetId="12" r:id="rId9"/>
    <sheet name="H3" sheetId="13" r:id="rId10"/>
    <sheet name="H3_Netz" sheetId="14" r:id="rId11"/>
    <sheet name="H3_Energie" sheetId="15" r:id="rId12"/>
    <sheet name="H4" sheetId="16" r:id="rId13"/>
    <sheet name="H4_Netz" sheetId="17" r:id="rId14"/>
    <sheet name="H4_Energie" sheetId="18" r:id="rId15"/>
    <sheet name="H5" sheetId="19" r:id="rId16"/>
    <sheet name="H5_Netz" sheetId="20" r:id="rId17"/>
    <sheet name="H5_Energie" sheetId="21" r:id="rId18"/>
    <sheet name="H6" sheetId="22" r:id="rId19"/>
    <sheet name="H6_Netz" sheetId="23" r:id="rId20"/>
    <sheet name="H6_Energie" sheetId="24" r:id="rId21"/>
    <sheet name="H7" sheetId="25" r:id="rId22"/>
    <sheet name="H7_Netz" sheetId="26" r:id="rId23"/>
    <sheet name="H7_Energie" sheetId="27" r:id="rId24"/>
    <sheet name="H8" sheetId="28" r:id="rId25"/>
    <sheet name="H8_Netz" sheetId="29" r:id="rId26"/>
    <sheet name="H8_Energie" sheetId="30" r:id="rId27"/>
    <sheet name="C1" sheetId="31" r:id="rId28"/>
    <sheet name="C1_Netz" sheetId="32" r:id="rId29"/>
    <sheet name="C1_Energie" sheetId="33" r:id="rId30"/>
    <sheet name="C2" sheetId="34" r:id="rId31"/>
    <sheet name="C2_Netz" sheetId="35" r:id="rId32"/>
    <sheet name="C2_Energie" sheetId="36" r:id="rId33"/>
    <sheet name="C3" sheetId="37" r:id="rId34"/>
    <sheet name="C3_Netz" sheetId="38" r:id="rId35"/>
    <sheet name="C3_Energie" sheetId="39" r:id="rId36"/>
    <sheet name="C4" sheetId="40" r:id="rId37"/>
    <sheet name="C4_Netz" sheetId="41" r:id="rId38"/>
    <sheet name="C4_Energie" sheetId="42" r:id="rId39"/>
    <sheet name="C5" sheetId="43" r:id="rId40"/>
    <sheet name="C5_Netz" sheetId="44" r:id="rId41"/>
    <sheet name="C5_Energie" sheetId="45" r:id="rId42"/>
    <sheet name="C6" sheetId="46" r:id="rId43"/>
    <sheet name="C6_Netz" sheetId="47" r:id="rId44"/>
    <sheet name="C6_Energie" sheetId="48" r:id="rId45"/>
    <sheet name="C7" sheetId="49" r:id="rId46"/>
    <sheet name="C7_Netz" sheetId="50" r:id="rId47"/>
    <sheet name="C7_Energie" sheetId="51" r:id="rId48"/>
    <sheet name="Tarifübersicht" sheetId="52" r:id="rId49"/>
    <sheet name="Versand" sheetId="53" r:id="rId50"/>
  </sheets>
  <definedNames>
    <definedName name="_xlnm.Print_Area" localSheetId="2">Abgaben!$A$1:$T$422</definedName>
    <definedName name="_xlnm.Print_Area" localSheetId="27">'C1'!$A$1:$O$62</definedName>
    <definedName name="_xlnm.Print_Area" localSheetId="33">'C3'!$A$1:$O$62</definedName>
    <definedName name="_xlnm.Print_Area" localSheetId="3">'H1'!$A$1:$O$62</definedName>
    <definedName name="_xlnm.Print_Area" localSheetId="6">'H2'!$A$1:$O$62</definedName>
    <definedName name="_xlnm.Print_Area" localSheetId="9">'H3'!$A$1:$O$62</definedName>
    <definedName name="_xlnm.Print_Area" localSheetId="12">'H4'!$A$1:$O$62</definedName>
    <definedName name="_xlnm.Print_Area" localSheetId="15">'H5'!$A$1:$O$62</definedName>
    <definedName name="_xlnm.Print_Area" localSheetId="18">'H6'!$A$1:$O$62</definedName>
    <definedName name="_xlnm.Print_Area" localSheetId="21">'H7'!$A$1:$O$62</definedName>
    <definedName name="_xlnm.Print_Area" localSheetId="24">'H8'!$A$1:$O$62</definedName>
    <definedName name="TarifeErhoeht">Start!$G$6</definedName>
    <definedName name="YesNoOptions">Start!$H$6:$H$8</definedName>
  </definedNames>
  <calcPr calcId="152511"/>
</workbook>
</file>

<file path=xl/calcChain.xml><?xml version="1.0" encoding="utf-8"?>
<calcChain xmlns="http://schemas.openxmlformats.org/spreadsheetml/2006/main">
  <c r="M36" i="46" l="1"/>
  <c r="H52" i="21" l="1"/>
  <c r="G45" i="21"/>
  <c r="M52" i="49"/>
  <c r="U19" i="52" s="1"/>
  <c r="M51" i="49"/>
  <c r="U18" i="52" s="1"/>
  <c r="M52" i="46"/>
  <c r="T19" i="52" s="1"/>
  <c r="M51" i="46"/>
  <c r="T18" i="52" s="1"/>
  <c r="M52" i="43"/>
  <c r="S19" i="52" s="1"/>
  <c r="M51" i="43"/>
  <c r="S18" i="52" s="1"/>
  <c r="M52" i="40"/>
  <c r="R19" i="52" s="1"/>
  <c r="M51" i="40"/>
  <c r="R18" i="52" s="1"/>
  <c r="M52" i="37"/>
  <c r="Q19" i="52" s="1"/>
  <c r="M51" i="37"/>
  <c r="Q18" i="52" s="1"/>
  <c r="M52" i="34"/>
  <c r="P19" i="52" s="1"/>
  <c r="M51" i="34"/>
  <c r="P18" i="52" s="1"/>
  <c r="M52" i="31"/>
  <c r="O19" i="52" s="1"/>
  <c r="M51" i="31"/>
  <c r="O18" i="52" s="1"/>
  <c r="M52" i="28"/>
  <c r="N19" i="52" s="1"/>
  <c r="M51" i="28"/>
  <c r="N18" i="52" s="1"/>
  <c r="M52" i="25"/>
  <c r="M51" i="25"/>
  <c r="M18" i="52" s="1"/>
  <c r="M52" i="22"/>
  <c r="L19" i="52" s="1"/>
  <c r="M51" i="22"/>
  <c r="L18" i="52" s="1"/>
  <c r="M52" i="19"/>
  <c r="K19" i="52" s="1"/>
  <c r="M51" i="19"/>
  <c r="K18" i="52" s="1"/>
  <c r="M52" i="16"/>
  <c r="J19" i="52" s="1"/>
  <c r="M51" i="16"/>
  <c r="J18" i="52" s="1"/>
  <c r="M52" i="13"/>
  <c r="I19" i="52" s="1"/>
  <c r="M51" i="13"/>
  <c r="I18" i="52" s="1"/>
  <c r="M52" i="10"/>
  <c r="H19" i="52" s="1"/>
  <c r="M51" i="10"/>
  <c r="H18" i="52" s="1"/>
  <c r="M52" i="7"/>
  <c r="G19" i="52" s="1"/>
  <c r="M51" i="7"/>
  <c r="G18" i="52" s="1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G46" i="51"/>
  <c r="H46" i="51"/>
  <c r="G47" i="51"/>
  <c r="H47" i="51"/>
  <c r="G48" i="51"/>
  <c r="H48" i="51"/>
  <c r="G49" i="51"/>
  <c r="H49" i="51"/>
  <c r="G50" i="51"/>
  <c r="H50" i="51"/>
  <c r="G51" i="51"/>
  <c r="H51" i="51"/>
  <c r="G52" i="51"/>
  <c r="H52" i="51"/>
  <c r="G53" i="51"/>
  <c r="H53" i="51"/>
  <c r="E54" i="51"/>
  <c r="G46" i="50"/>
  <c r="H46" i="50"/>
  <c r="G47" i="50"/>
  <c r="H47" i="50"/>
  <c r="G48" i="50"/>
  <c r="J48" i="50" s="1"/>
  <c r="H48" i="50"/>
  <c r="G49" i="50"/>
  <c r="H49" i="50"/>
  <c r="G50" i="50"/>
  <c r="H50" i="50"/>
  <c r="G51" i="50"/>
  <c r="J51" i="50" s="1"/>
  <c r="H51" i="50"/>
  <c r="G52" i="50"/>
  <c r="H52" i="50"/>
  <c r="J52" i="50"/>
  <c r="G53" i="50"/>
  <c r="H53" i="50"/>
  <c r="E54" i="50"/>
  <c r="B14" i="49"/>
  <c r="G46" i="48"/>
  <c r="H46" i="48"/>
  <c r="G47" i="48"/>
  <c r="H47" i="48"/>
  <c r="G48" i="48"/>
  <c r="J48" i="48" s="1"/>
  <c r="H48" i="48"/>
  <c r="G49" i="48"/>
  <c r="H49" i="48"/>
  <c r="G50" i="48"/>
  <c r="H50" i="48"/>
  <c r="G51" i="48"/>
  <c r="J51" i="48" s="1"/>
  <c r="H51" i="48"/>
  <c r="G52" i="48"/>
  <c r="J52" i="48" s="1"/>
  <c r="H52" i="48"/>
  <c r="G53" i="48"/>
  <c r="H53" i="48"/>
  <c r="E54" i="48"/>
  <c r="G46" i="47"/>
  <c r="H46" i="47"/>
  <c r="G47" i="47"/>
  <c r="H47" i="47"/>
  <c r="G48" i="47"/>
  <c r="H48" i="47"/>
  <c r="G49" i="47"/>
  <c r="H49" i="47"/>
  <c r="G50" i="47"/>
  <c r="H50" i="47"/>
  <c r="G51" i="47"/>
  <c r="H51" i="47"/>
  <c r="G52" i="47"/>
  <c r="H52" i="47"/>
  <c r="G53" i="47"/>
  <c r="H53" i="47"/>
  <c r="E54" i="47"/>
  <c r="B14" i="46"/>
  <c r="G46" i="45"/>
  <c r="H46" i="45"/>
  <c r="G47" i="45"/>
  <c r="H47" i="45"/>
  <c r="G48" i="45"/>
  <c r="H48" i="45"/>
  <c r="G49" i="45"/>
  <c r="H49" i="45"/>
  <c r="G50" i="45"/>
  <c r="H50" i="45"/>
  <c r="G51" i="45"/>
  <c r="H51" i="45"/>
  <c r="G52" i="45"/>
  <c r="H52" i="45"/>
  <c r="G53" i="45"/>
  <c r="H53" i="45"/>
  <c r="E54" i="45"/>
  <c r="G46" i="44"/>
  <c r="H46" i="44"/>
  <c r="G47" i="44"/>
  <c r="H47" i="44"/>
  <c r="G48" i="44"/>
  <c r="J48" i="44" s="1"/>
  <c r="H48" i="44"/>
  <c r="G49" i="44"/>
  <c r="H49" i="44"/>
  <c r="G50" i="44"/>
  <c r="H50" i="44"/>
  <c r="G51" i="44"/>
  <c r="J51" i="44" s="1"/>
  <c r="H51" i="44"/>
  <c r="G52" i="44"/>
  <c r="J52" i="44" s="1"/>
  <c r="H52" i="44"/>
  <c r="G53" i="44"/>
  <c r="H53" i="44"/>
  <c r="E54" i="44"/>
  <c r="B14" i="43"/>
  <c r="G46" i="42"/>
  <c r="H46" i="42"/>
  <c r="G47" i="42"/>
  <c r="H47" i="42"/>
  <c r="G48" i="42"/>
  <c r="H48" i="42"/>
  <c r="G49" i="42"/>
  <c r="H49" i="42"/>
  <c r="G50" i="42"/>
  <c r="H50" i="42"/>
  <c r="G51" i="42"/>
  <c r="H51" i="42"/>
  <c r="G52" i="42"/>
  <c r="H52" i="42"/>
  <c r="G53" i="42"/>
  <c r="H53" i="42"/>
  <c r="E54" i="42"/>
  <c r="G46" i="41"/>
  <c r="H46" i="41"/>
  <c r="G47" i="41"/>
  <c r="J47" i="41" s="1"/>
  <c r="H47" i="41"/>
  <c r="G48" i="41"/>
  <c r="H48" i="41"/>
  <c r="G49" i="41"/>
  <c r="H49" i="41"/>
  <c r="G50" i="41"/>
  <c r="J50" i="41" s="1"/>
  <c r="H50" i="41"/>
  <c r="G51" i="41"/>
  <c r="H51" i="41"/>
  <c r="J51" i="41" s="1"/>
  <c r="G52" i="41"/>
  <c r="H52" i="41"/>
  <c r="G53" i="41"/>
  <c r="H53" i="41"/>
  <c r="E54" i="41"/>
  <c r="B14" i="40"/>
  <c r="G46" i="39"/>
  <c r="H46" i="39"/>
  <c r="G47" i="39"/>
  <c r="H47" i="39"/>
  <c r="G48" i="39"/>
  <c r="H48" i="39"/>
  <c r="G49" i="39"/>
  <c r="H49" i="39"/>
  <c r="G50" i="39"/>
  <c r="H50" i="39"/>
  <c r="G51" i="39"/>
  <c r="H51" i="39"/>
  <c r="G52" i="39"/>
  <c r="H52" i="39"/>
  <c r="G53" i="39"/>
  <c r="H53" i="39"/>
  <c r="E54" i="39"/>
  <c r="G46" i="38"/>
  <c r="J46" i="38" s="1"/>
  <c r="H46" i="38"/>
  <c r="G47" i="38"/>
  <c r="H47" i="38"/>
  <c r="G48" i="38"/>
  <c r="H48" i="38"/>
  <c r="G49" i="38"/>
  <c r="H49" i="38"/>
  <c r="G50" i="38"/>
  <c r="H50" i="38"/>
  <c r="G51" i="38"/>
  <c r="J51" i="38" s="1"/>
  <c r="H51" i="38"/>
  <c r="G52" i="38"/>
  <c r="H52" i="38"/>
  <c r="G53" i="38"/>
  <c r="H53" i="38"/>
  <c r="E54" i="38"/>
  <c r="B14" i="37"/>
  <c r="G46" i="36"/>
  <c r="J46" i="36" s="1"/>
  <c r="H46" i="36"/>
  <c r="G47" i="36"/>
  <c r="H47" i="36"/>
  <c r="G48" i="36"/>
  <c r="J48" i="36" s="1"/>
  <c r="H48" i="36"/>
  <c r="G49" i="36"/>
  <c r="H49" i="36"/>
  <c r="G50" i="36"/>
  <c r="H50" i="36"/>
  <c r="J50" i="36" s="1"/>
  <c r="G51" i="36"/>
  <c r="J51" i="36" s="1"/>
  <c r="H51" i="36"/>
  <c r="G52" i="36"/>
  <c r="H52" i="36"/>
  <c r="G53" i="36"/>
  <c r="H53" i="36"/>
  <c r="E54" i="36"/>
  <c r="G46" i="35"/>
  <c r="J46" i="35" s="1"/>
  <c r="H46" i="35"/>
  <c r="G47" i="35"/>
  <c r="H47" i="35"/>
  <c r="G48" i="35"/>
  <c r="H48" i="35"/>
  <c r="G49" i="35"/>
  <c r="H49" i="35"/>
  <c r="G50" i="35"/>
  <c r="H50" i="35"/>
  <c r="G51" i="35"/>
  <c r="J51" i="35" s="1"/>
  <c r="H51" i="35"/>
  <c r="G52" i="35"/>
  <c r="H52" i="35"/>
  <c r="G53" i="35"/>
  <c r="H53" i="35"/>
  <c r="E54" i="35"/>
  <c r="B14" i="34"/>
  <c r="G46" i="33"/>
  <c r="H46" i="33"/>
  <c r="G47" i="33"/>
  <c r="H47" i="33"/>
  <c r="G48" i="33"/>
  <c r="J48" i="33" s="1"/>
  <c r="H48" i="33"/>
  <c r="G49" i="33"/>
  <c r="H49" i="33"/>
  <c r="G50" i="33"/>
  <c r="H50" i="33"/>
  <c r="G51" i="33"/>
  <c r="H51" i="33"/>
  <c r="G52" i="33"/>
  <c r="J52" i="33" s="1"/>
  <c r="H52" i="33"/>
  <c r="G53" i="33"/>
  <c r="H53" i="33"/>
  <c r="E54" i="33"/>
  <c r="G46" i="32"/>
  <c r="H46" i="32"/>
  <c r="G47" i="32"/>
  <c r="H47" i="32"/>
  <c r="G48" i="32"/>
  <c r="J48" i="32" s="1"/>
  <c r="H48" i="32"/>
  <c r="G49" i="32"/>
  <c r="H49" i="32"/>
  <c r="G50" i="32"/>
  <c r="J50" i="32" s="1"/>
  <c r="H50" i="32"/>
  <c r="G51" i="32"/>
  <c r="J51" i="32" s="1"/>
  <c r="H51" i="32"/>
  <c r="G52" i="32"/>
  <c r="H52" i="32"/>
  <c r="G53" i="32"/>
  <c r="H53" i="32"/>
  <c r="E54" i="32"/>
  <c r="B14" i="31"/>
  <c r="F45" i="30"/>
  <c r="H45" i="30" s="1"/>
  <c r="F46" i="30"/>
  <c r="H46" i="30"/>
  <c r="F47" i="30"/>
  <c r="H47" i="30" s="1"/>
  <c r="F48" i="30"/>
  <c r="H48" i="30" s="1"/>
  <c r="F49" i="30"/>
  <c r="H49" i="30" s="1"/>
  <c r="F50" i="30"/>
  <c r="H50" i="30" s="1"/>
  <c r="F51" i="30"/>
  <c r="H51" i="30" s="1"/>
  <c r="F52" i="30"/>
  <c r="H52" i="30" s="1"/>
  <c r="E53" i="30"/>
  <c r="F45" i="29"/>
  <c r="H45" i="29" s="1"/>
  <c r="F46" i="29"/>
  <c r="H46" i="29"/>
  <c r="F47" i="29"/>
  <c r="H47" i="29" s="1"/>
  <c r="F48" i="29"/>
  <c r="H48" i="29" s="1"/>
  <c r="F49" i="29"/>
  <c r="H49" i="29" s="1"/>
  <c r="F50" i="29"/>
  <c r="H50" i="29" s="1"/>
  <c r="F51" i="29"/>
  <c r="H51" i="29" s="1"/>
  <c r="F52" i="29"/>
  <c r="H52" i="29" s="1"/>
  <c r="E53" i="29"/>
  <c r="B14" i="28"/>
  <c r="G45" i="27"/>
  <c r="H45" i="27"/>
  <c r="G46" i="27"/>
  <c r="H46" i="27"/>
  <c r="G47" i="27"/>
  <c r="J47" i="27" s="1"/>
  <c r="H47" i="27"/>
  <c r="G48" i="27"/>
  <c r="H48" i="27"/>
  <c r="G49" i="27"/>
  <c r="H49" i="27"/>
  <c r="G50" i="27"/>
  <c r="J50" i="27" s="1"/>
  <c r="H50" i="27"/>
  <c r="G51" i="27"/>
  <c r="H51" i="27"/>
  <c r="G52" i="27"/>
  <c r="H52" i="27"/>
  <c r="E53" i="27"/>
  <c r="G45" i="26"/>
  <c r="H45" i="26"/>
  <c r="G46" i="26"/>
  <c r="J46" i="26" s="1"/>
  <c r="H46" i="26"/>
  <c r="G47" i="26"/>
  <c r="H47" i="26"/>
  <c r="J47" i="26" s="1"/>
  <c r="G48" i="26"/>
  <c r="J48" i="26" s="1"/>
  <c r="H48" i="26"/>
  <c r="G49" i="26"/>
  <c r="H49" i="26"/>
  <c r="J49" i="26" s="1"/>
  <c r="G50" i="26"/>
  <c r="H50" i="26"/>
  <c r="G51" i="26"/>
  <c r="H51" i="26"/>
  <c r="G52" i="26"/>
  <c r="J52" i="26" s="1"/>
  <c r="H52" i="26"/>
  <c r="E53" i="26"/>
  <c r="B14" i="25"/>
  <c r="D14" i="25"/>
  <c r="G45" i="24"/>
  <c r="J45" i="24" s="1"/>
  <c r="G46" i="24"/>
  <c r="J46" i="24"/>
  <c r="G47" i="24"/>
  <c r="H47" i="24"/>
  <c r="G48" i="24"/>
  <c r="H48" i="24"/>
  <c r="G49" i="24"/>
  <c r="J49" i="24" s="1"/>
  <c r="G50" i="24"/>
  <c r="J50" i="24" s="1"/>
  <c r="G51" i="24"/>
  <c r="J51" i="24"/>
  <c r="G52" i="24"/>
  <c r="H52" i="24"/>
  <c r="E53" i="24"/>
  <c r="G45" i="23"/>
  <c r="J45" i="23" s="1"/>
  <c r="G46" i="23"/>
  <c r="J46" i="23" s="1"/>
  <c r="G47" i="23"/>
  <c r="H47" i="23"/>
  <c r="J47" i="23" s="1"/>
  <c r="G48" i="23"/>
  <c r="H48" i="23"/>
  <c r="G49" i="23"/>
  <c r="J49" i="23"/>
  <c r="G50" i="23"/>
  <c r="J50" i="23" s="1"/>
  <c r="G51" i="23"/>
  <c r="J51" i="23" s="1"/>
  <c r="G52" i="23"/>
  <c r="H52" i="23"/>
  <c r="E53" i="23"/>
  <c r="B14" i="22"/>
  <c r="D14" i="22"/>
  <c r="J45" i="21"/>
  <c r="G46" i="21"/>
  <c r="J46" i="21" s="1"/>
  <c r="G47" i="21"/>
  <c r="H47" i="21"/>
  <c r="G48" i="21"/>
  <c r="H48" i="21"/>
  <c r="G49" i="21"/>
  <c r="J49" i="21" s="1"/>
  <c r="G50" i="21"/>
  <c r="J50" i="21" s="1"/>
  <c r="G51" i="21"/>
  <c r="J51" i="21"/>
  <c r="G52" i="21"/>
  <c r="J52" i="21" s="1"/>
  <c r="E53" i="21"/>
  <c r="G45" i="20"/>
  <c r="J45" i="20" s="1"/>
  <c r="G46" i="20"/>
  <c r="J46" i="20" s="1"/>
  <c r="G47" i="20"/>
  <c r="H47" i="20"/>
  <c r="G48" i="20"/>
  <c r="H48" i="20"/>
  <c r="G49" i="20"/>
  <c r="J49" i="20" s="1"/>
  <c r="G50" i="20"/>
  <c r="J50" i="20"/>
  <c r="G51" i="20"/>
  <c r="J51" i="20" s="1"/>
  <c r="G52" i="20"/>
  <c r="H52" i="20"/>
  <c r="E53" i="20"/>
  <c r="B14" i="19"/>
  <c r="D14" i="19"/>
  <c r="F45" i="18"/>
  <c r="H45" i="18"/>
  <c r="F46" i="18"/>
  <c r="H46" i="18" s="1"/>
  <c r="F47" i="18"/>
  <c r="H47" i="18" s="1"/>
  <c r="F48" i="18"/>
  <c r="H48" i="18" s="1"/>
  <c r="F49" i="18"/>
  <c r="H49" i="18" s="1"/>
  <c r="F50" i="18"/>
  <c r="H50" i="18" s="1"/>
  <c r="F51" i="18"/>
  <c r="H51" i="18" s="1"/>
  <c r="F52" i="18"/>
  <c r="H52" i="18" s="1"/>
  <c r="E53" i="18"/>
  <c r="F45" i="17"/>
  <c r="H45" i="17" s="1"/>
  <c r="F46" i="17"/>
  <c r="H46" i="17" s="1"/>
  <c r="F47" i="17"/>
  <c r="H47" i="17" s="1"/>
  <c r="F48" i="17"/>
  <c r="H48" i="17" s="1"/>
  <c r="F49" i="17"/>
  <c r="H49" i="17" s="1"/>
  <c r="F50" i="17"/>
  <c r="H50" i="17" s="1"/>
  <c r="F51" i="17"/>
  <c r="H51" i="17" s="1"/>
  <c r="F52" i="17"/>
  <c r="H52" i="17" s="1"/>
  <c r="E53" i="17"/>
  <c r="B14" i="16"/>
  <c r="F45" i="15"/>
  <c r="H45" i="15" s="1"/>
  <c r="F46" i="15"/>
  <c r="H46" i="15"/>
  <c r="F47" i="15"/>
  <c r="H47" i="15" s="1"/>
  <c r="F48" i="15"/>
  <c r="H48" i="15" s="1"/>
  <c r="F49" i="15"/>
  <c r="H49" i="15" s="1"/>
  <c r="F50" i="15"/>
  <c r="H50" i="15" s="1"/>
  <c r="F51" i="15"/>
  <c r="H51" i="15" s="1"/>
  <c r="F52" i="15"/>
  <c r="H52" i="15" s="1"/>
  <c r="E53" i="15"/>
  <c r="F45" i="14"/>
  <c r="H45" i="14"/>
  <c r="F46" i="14"/>
  <c r="H46" i="14" s="1"/>
  <c r="F47" i="14"/>
  <c r="H47" i="14" s="1"/>
  <c r="F48" i="14"/>
  <c r="H48" i="14" s="1"/>
  <c r="F49" i="14"/>
  <c r="H49" i="14"/>
  <c r="F50" i="14"/>
  <c r="H50" i="14" s="1"/>
  <c r="F51" i="14"/>
  <c r="H51" i="14" s="1"/>
  <c r="F52" i="14"/>
  <c r="H52" i="14" s="1"/>
  <c r="E53" i="14"/>
  <c r="B14" i="13"/>
  <c r="F45" i="12"/>
  <c r="H45" i="12" s="1"/>
  <c r="F46" i="12"/>
  <c r="H46" i="12"/>
  <c r="F47" i="12"/>
  <c r="H47" i="12" s="1"/>
  <c r="F48" i="12"/>
  <c r="H48" i="12" s="1"/>
  <c r="F49" i="12"/>
  <c r="H49" i="12" s="1"/>
  <c r="F50" i="12"/>
  <c r="H50" i="12" s="1"/>
  <c r="F51" i="12"/>
  <c r="H51" i="12" s="1"/>
  <c r="F52" i="12"/>
  <c r="H52" i="12" s="1"/>
  <c r="E53" i="12"/>
  <c r="F45" i="11"/>
  <c r="H45" i="11"/>
  <c r="F46" i="11"/>
  <c r="H46" i="11" s="1"/>
  <c r="F47" i="11"/>
  <c r="H47" i="11" s="1"/>
  <c r="F48" i="11"/>
  <c r="H48" i="11" s="1"/>
  <c r="F49" i="11"/>
  <c r="H49" i="11"/>
  <c r="F50" i="11"/>
  <c r="H50" i="11" s="1"/>
  <c r="F51" i="11"/>
  <c r="H51" i="11" s="1"/>
  <c r="F52" i="11"/>
  <c r="H52" i="11" s="1"/>
  <c r="E53" i="11"/>
  <c r="B14" i="10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E53" i="9"/>
  <c r="F45" i="8"/>
  <c r="H45" i="8" s="1"/>
  <c r="F46" i="8"/>
  <c r="H46" i="8" s="1"/>
  <c r="F47" i="8"/>
  <c r="H47" i="8"/>
  <c r="F48" i="8"/>
  <c r="H48" i="8" s="1"/>
  <c r="F49" i="8"/>
  <c r="H49" i="8" s="1"/>
  <c r="F50" i="8"/>
  <c r="H50" i="8" s="1"/>
  <c r="F51" i="8"/>
  <c r="H51" i="8" s="1"/>
  <c r="F52" i="8"/>
  <c r="H52" i="8" s="1"/>
  <c r="E53" i="8"/>
  <c r="B14" i="7"/>
  <c r="M19" i="52"/>
  <c r="J51" i="42"/>
  <c r="J53" i="35"/>
  <c r="J47" i="48"/>
  <c r="J46" i="32"/>
  <c r="J52" i="51" l="1"/>
  <c r="J48" i="51"/>
  <c r="J46" i="51"/>
  <c r="J49" i="51"/>
  <c r="J47" i="51"/>
  <c r="J51" i="51"/>
  <c r="J50" i="51"/>
  <c r="J53" i="51"/>
  <c r="J47" i="50"/>
  <c r="J46" i="50"/>
  <c r="J50" i="50"/>
  <c r="J49" i="50"/>
  <c r="J53" i="50"/>
  <c r="J53" i="48"/>
  <c r="J50" i="48"/>
  <c r="J46" i="48"/>
  <c r="J49" i="48"/>
  <c r="J54" i="48"/>
  <c r="D56" i="48" s="1"/>
  <c r="M43" i="46" s="1"/>
  <c r="M45" i="46" s="1"/>
  <c r="M47" i="46" s="1"/>
  <c r="T17" i="52" s="1"/>
  <c r="J50" i="47"/>
  <c r="J53" i="47"/>
  <c r="J47" i="47"/>
  <c r="J49" i="47"/>
  <c r="J52" i="47"/>
  <c r="J48" i="47"/>
  <c r="J51" i="47"/>
  <c r="J46" i="47"/>
  <c r="J52" i="45"/>
  <c r="J50" i="45"/>
  <c r="J48" i="45"/>
  <c r="J46" i="45"/>
  <c r="J53" i="45"/>
  <c r="J47" i="45"/>
  <c r="J51" i="45"/>
  <c r="J49" i="45"/>
  <c r="J47" i="44"/>
  <c r="J50" i="44"/>
  <c r="J46" i="44"/>
  <c r="J49" i="44"/>
  <c r="J53" i="44"/>
  <c r="J53" i="42"/>
  <c r="J47" i="42"/>
  <c r="J52" i="42"/>
  <c r="J48" i="42"/>
  <c r="J46" i="42"/>
  <c r="J50" i="42"/>
  <c r="J49" i="42"/>
  <c r="J46" i="41"/>
  <c r="J49" i="41"/>
  <c r="J48" i="41"/>
  <c r="J53" i="41"/>
  <c r="J52" i="41"/>
  <c r="J54" i="41"/>
  <c r="D56" i="41" s="1"/>
  <c r="M31" i="40" s="1"/>
  <c r="M34" i="40" s="1"/>
  <c r="M36" i="40" s="1"/>
  <c r="J48" i="39"/>
  <c r="J46" i="39"/>
  <c r="J53" i="39"/>
  <c r="J52" i="39"/>
  <c r="J47" i="39"/>
  <c r="J51" i="39"/>
  <c r="J50" i="39"/>
  <c r="J49" i="39"/>
  <c r="J47" i="38"/>
  <c r="J52" i="38"/>
  <c r="J53" i="38"/>
  <c r="J48" i="38"/>
  <c r="J50" i="38"/>
  <c r="J49" i="38"/>
  <c r="J52" i="36"/>
  <c r="J53" i="36"/>
  <c r="J54" i="36" s="1"/>
  <c r="D56" i="36" s="1"/>
  <c r="M43" i="34" s="1"/>
  <c r="M45" i="34" s="1"/>
  <c r="M47" i="34" s="1"/>
  <c r="P17" i="52" s="1"/>
  <c r="J47" i="36"/>
  <c r="J49" i="36"/>
  <c r="J49" i="35"/>
  <c r="J52" i="35"/>
  <c r="J48" i="35"/>
  <c r="J47" i="35"/>
  <c r="J50" i="35"/>
  <c r="J50" i="33"/>
  <c r="J46" i="33"/>
  <c r="J47" i="33"/>
  <c r="J51" i="33"/>
  <c r="J53" i="33"/>
  <c r="J49" i="33"/>
  <c r="J49" i="32"/>
  <c r="J53" i="32"/>
  <c r="J52" i="32"/>
  <c r="J47" i="32"/>
  <c r="H53" i="30"/>
  <c r="D55" i="30" s="1"/>
  <c r="M43" i="28" s="1"/>
  <c r="M45" i="28" s="1"/>
  <c r="M47" i="28" s="1"/>
  <c r="N17" i="52" s="1"/>
  <c r="H53" i="29"/>
  <c r="D55" i="29" s="1"/>
  <c r="M31" i="28" s="1"/>
  <c r="M34" i="28" s="1"/>
  <c r="M36" i="28" s="1"/>
  <c r="N16" i="52" s="1"/>
  <c r="J51" i="27"/>
  <c r="J46" i="27"/>
  <c r="J49" i="27"/>
  <c r="J45" i="27"/>
  <c r="J48" i="27"/>
  <c r="J52" i="27"/>
  <c r="J51" i="26"/>
  <c r="J50" i="26"/>
  <c r="J45" i="26"/>
  <c r="J52" i="24"/>
  <c r="J47" i="24"/>
  <c r="J48" i="24"/>
  <c r="J52" i="23"/>
  <c r="J53" i="23" s="1"/>
  <c r="D55" i="23" s="1"/>
  <c r="M31" i="22" s="1"/>
  <c r="M34" i="22" s="1"/>
  <c r="M36" i="22" s="1"/>
  <c r="J48" i="23"/>
  <c r="J47" i="21"/>
  <c r="J48" i="21"/>
  <c r="J52" i="20"/>
  <c r="J47" i="20"/>
  <c r="J48" i="20"/>
  <c r="J53" i="20" s="1"/>
  <c r="D55" i="20" s="1"/>
  <c r="M31" i="19" s="1"/>
  <c r="M34" i="19" s="1"/>
  <c r="M36" i="19" s="1"/>
  <c r="H53" i="18"/>
  <c r="D55" i="18" s="1"/>
  <c r="M43" i="16" s="1"/>
  <c r="M45" i="16" s="1"/>
  <c r="M47" i="16" s="1"/>
  <c r="J17" i="52" s="1"/>
  <c r="H53" i="17"/>
  <c r="D55" i="17" s="1"/>
  <c r="M31" i="16" s="1"/>
  <c r="M34" i="16" s="1"/>
  <c r="M36" i="16" s="1"/>
  <c r="H53" i="15"/>
  <c r="D55" i="15" s="1"/>
  <c r="M43" i="13" s="1"/>
  <c r="M45" i="13" s="1"/>
  <c r="M47" i="13" s="1"/>
  <c r="I17" i="52" s="1"/>
  <c r="H53" i="14"/>
  <c r="D55" i="14" s="1"/>
  <c r="M31" i="13" s="1"/>
  <c r="M34" i="13" s="1"/>
  <c r="M36" i="13" s="1"/>
  <c r="I16" i="52" s="1"/>
  <c r="H53" i="12"/>
  <c r="D55" i="12" s="1"/>
  <c r="M43" i="10" s="1"/>
  <c r="M45" i="10" s="1"/>
  <c r="M47" i="10" s="1"/>
  <c r="H17" i="52" s="1"/>
  <c r="H53" i="11"/>
  <c r="D55" i="11" s="1"/>
  <c r="M31" i="10" s="1"/>
  <c r="M34" i="10" s="1"/>
  <c r="M36" i="10" s="1"/>
  <c r="H16" i="52" s="1"/>
  <c r="H53" i="9"/>
  <c r="D55" i="9" s="1"/>
  <c r="M43" i="7" s="1"/>
  <c r="M45" i="7" s="1"/>
  <c r="M47" i="7" s="1"/>
  <c r="G17" i="52" s="1"/>
  <c r="H53" i="8"/>
  <c r="D55" i="8" s="1"/>
  <c r="M31" i="7" s="1"/>
  <c r="M34" i="7" s="1"/>
  <c r="M36" i="7" s="1"/>
  <c r="J54" i="51" l="1"/>
  <c r="D56" i="51" s="1"/>
  <c r="M43" i="49" s="1"/>
  <c r="M45" i="49" s="1"/>
  <c r="M47" i="49" s="1"/>
  <c r="U17" i="52" s="1"/>
  <c r="J54" i="50"/>
  <c r="D56" i="50" s="1"/>
  <c r="M31" i="49" s="1"/>
  <c r="M34" i="49" s="1"/>
  <c r="M36" i="49" s="1"/>
  <c r="U16" i="52" s="1"/>
  <c r="J54" i="47"/>
  <c r="D56" i="47" s="1"/>
  <c r="M31" i="46" s="1"/>
  <c r="M34" i="46" s="1"/>
  <c r="M59" i="46" s="1"/>
  <c r="T22" i="52" s="1"/>
  <c r="J54" i="45"/>
  <c r="D56" i="45" s="1"/>
  <c r="M43" i="43" s="1"/>
  <c r="M45" i="43" s="1"/>
  <c r="M47" i="43" s="1"/>
  <c r="S17" i="52" s="1"/>
  <c r="J54" i="44"/>
  <c r="D56" i="44" s="1"/>
  <c r="M31" i="43" s="1"/>
  <c r="M34" i="43" s="1"/>
  <c r="M36" i="43" s="1"/>
  <c r="S16" i="52" s="1"/>
  <c r="J54" i="42"/>
  <c r="D56" i="42" s="1"/>
  <c r="M43" i="40" s="1"/>
  <c r="M45" i="40" s="1"/>
  <c r="M47" i="40" s="1"/>
  <c r="R17" i="52" s="1"/>
  <c r="R16" i="52"/>
  <c r="J54" i="39"/>
  <c r="D56" i="39" s="1"/>
  <c r="M43" i="37" s="1"/>
  <c r="M45" i="37" s="1"/>
  <c r="M47" i="37" s="1"/>
  <c r="Q17" i="52" s="1"/>
  <c r="J54" i="38"/>
  <c r="D56" i="38" s="1"/>
  <c r="M31" i="37" s="1"/>
  <c r="M34" i="37" s="1"/>
  <c r="M36" i="37" s="1"/>
  <c r="J54" i="35"/>
  <c r="D56" i="35" s="1"/>
  <c r="M31" i="34" s="1"/>
  <c r="M34" i="34" s="1"/>
  <c r="M36" i="34" s="1"/>
  <c r="P16" i="52" s="1"/>
  <c r="J54" i="33"/>
  <c r="D56" i="33" s="1"/>
  <c r="M43" i="31" s="1"/>
  <c r="M45" i="31" s="1"/>
  <c r="M47" i="31" s="1"/>
  <c r="O17" i="52" s="1"/>
  <c r="J54" i="32"/>
  <c r="D56" i="32" s="1"/>
  <c r="M31" i="31" s="1"/>
  <c r="M34" i="31" s="1"/>
  <c r="M36" i="31" s="1"/>
  <c r="O16" i="52" s="1"/>
  <c r="M60" i="28"/>
  <c r="N23" i="52" s="1"/>
  <c r="M59" i="28"/>
  <c r="N22" i="52" s="1"/>
  <c r="J53" i="27"/>
  <c r="D55" i="27" s="1"/>
  <c r="M43" i="25" s="1"/>
  <c r="M45" i="25" s="1"/>
  <c r="M47" i="25" s="1"/>
  <c r="M17" i="52" s="1"/>
  <c r="J53" i="26"/>
  <c r="D55" i="26" s="1"/>
  <c r="M31" i="25" s="1"/>
  <c r="M34" i="25" s="1"/>
  <c r="M36" i="25" s="1"/>
  <c r="J53" i="24"/>
  <c r="D55" i="24" s="1"/>
  <c r="M43" i="22" s="1"/>
  <c r="M45" i="22" s="1"/>
  <c r="M47" i="22" s="1"/>
  <c r="L17" i="52" s="1"/>
  <c r="L16" i="52"/>
  <c r="J53" i="21"/>
  <c r="D55" i="21" s="1"/>
  <c r="M43" i="19" s="1"/>
  <c r="M45" i="19" s="1"/>
  <c r="M47" i="19" s="1"/>
  <c r="K17" i="52" s="1"/>
  <c r="K16" i="52"/>
  <c r="M60" i="16"/>
  <c r="J23" i="52" s="1"/>
  <c r="J16" i="52"/>
  <c r="M59" i="16"/>
  <c r="J22" i="52" s="1"/>
  <c r="M59" i="13"/>
  <c r="I22" i="52" s="1"/>
  <c r="M60" i="13"/>
  <c r="I23" i="52" s="1"/>
  <c r="M60" i="10"/>
  <c r="H23" i="52" s="1"/>
  <c r="M59" i="10"/>
  <c r="H22" i="52" s="1"/>
  <c r="M60" i="7"/>
  <c r="G23" i="52" s="1"/>
  <c r="M59" i="7"/>
  <c r="G22" i="52" s="1"/>
  <c r="G16" i="52"/>
  <c r="M59" i="49" l="1"/>
  <c r="U22" i="52" s="1"/>
  <c r="M60" i="49"/>
  <c r="U23" i="52" s="1"/>
  <c r="M60" i="46"/>
  <c r="T23" i="52" s="1"/>
  <c r="T16" i="52"/>
  <c r="M59" i="43"/>
  <c r="S22" i="52" s="1"/>
  <c r="M60" i="43"/>
  <c r="S23" i="52" s="1"/>
  <c r="M60" i="40"/>
  <c r="R23" i="52" s="1"/>
  <c r="M59" i="40"/>
  <c r="R22" i="52" s="1"/>
  <c r="M59" i="37"/>
  <c r="Q22" i="52" s="1"/>
  <c r="M60" i="37"/>
  <c r="Q23" i="52" s="1"/>
  <c r="Q16" i="52"/>
  <c r="M59" i="34"/>
  <c r="P22" i="52" s="1"/>
  <c r="M60" i="34"/>
  <c r="P23" i="52" s="1"/>
  <c r="M60" i="31"/>
  <c r="O23" i="52" s="1"/>
  <c r="M59" i="31"/>
  <c r="O22" i="52" s="1"/>
  <c r="M59" i="25"/>
  <c r="M22" i="52" s="1"/>
  <c r="M60" i="25"/>
  <c r="M23" i="52" s="1"/>
  <c r="M16" i="52"/>
  <c r="M60" i="22"/>
  <c r="L23" i="52" s="1"/>
  <c r="M59" i="22"/>
  <c r="L22" i="52" s="1"/>
  <c r="M59" i="19"/>
  <c r="K22" i="52" s="1"/>
  <c r="M60" i="19"/>
  <c r="K23" i="52" s="1"/>
</calcChain>
</file>

<file path=xl/comments1.xml><?xml version="1.0" encoding="utf-8"?>
<comments xmlns="http://schemas.openxmlformats.org/spreadsheetml/2006/main">
  <authors>
    <author>Martin Jaschke</author>
  </authors>
  <commentLis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block_TR_Auswahl_V2_0.Erhoehter_Tarif#key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H3_block_TR_Netznutzung_V1_0.Bezeichnung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H3_block_TR_Netznutzung_V1_0.Grundpreis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H3_block_TR_Netznutzung_V1_0.Leistungspreis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H3_block_TR_Netznutzung_V1_0.Systemdienstleistungen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H3_block_TR_Netznutzung_V1_0.Rabatte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H3_block_TR_Energielieferung_V1_0.Bezeichnung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H3_block_TR_Energielieferung_V1_0.Grundpreis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H3_block_TR_Energielieferung_V1_0.Leistungspreis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H3_block_TR_Energielieferung_V1_0.Rabatte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H3_block_TR_Bundesabgaben_V1_0.Zuschlag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H3_block_Kommentare_V2_0.FehlerID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H3_block_Kommentare_V2_0.Fehlerort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H3_block_Kommentare_V2_0.Fehlerbeschreibung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H3_block_Kommentare_V2_0.Kommentar</t>
        </r>
      </text>
    </comment>
  </commentList>
</comments>
</file>

<file path=xl/comments11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H3_block_TR_Tabelle_Netznutzung_V1_0.Sommer_So</t>
        </r>
      </text>
    </comment>
  </commentList>
</comments>
</file>

<file path=xl/comments12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H3_block_TR_Tabelle_Energielieferung_V1_0.Sommer_So</t>
        </r>
      </text>
    </comment>
  </commentList>
</comments>
</file>

<file path=xl/comments13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H4_block_TR_Netznutzung_V1_0.Bezeichnung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H4_block_TR_Netznutzung_V1_0.Grundpreis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H4_block_TR_Netznutzung_V1_0.Leistungspreis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H4_block_TR_Netznutzung_V1_0.Systemdienstleistungen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H4_block_TR_Netznutzung_V1_0.Rabatte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H4_block_TR_Energielieferung_V1_0.Bezeichnung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H4_block_TR_Energielieferung_V1_0.Grundpreis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H4_block_TR_Energielieferung_V1_0.Leistungspreis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H4_block_TR_Energielieferung_V1_0.Rabatte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H4_block_TR_Bundesabgaben_V1_0.Zuschlag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H4_block_Kommentare_V2_0.FehlerID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H4_block_Kommentare_V2_0.Fehlerort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H4_block_Kommentare_V2_0.Fehlerbeschreibung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H4_block_Kommentare_V2_0.Kommentar</t>
        </r>
      </text>
    </comment>
  </commentList>
</comments>
</file>

<file path=xl/comments14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H4_block_TR_Tabelle_Netznutzung_V1_0.Sommer_So</t>
        </r>
      </text>
    </comment>
  </commentList>
</comments>
</file>

<file path=xl/comments15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H4_block_TR_Tabelle_Energielieferung_V1_0.Sommer_So</t>
        </r>
      </text>
    </comment>
  </commentList>
</comments>
</file>

<file path=xl/comments16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H5_block_TR_Netznutzung_V1_0.Bezeichnung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H5_block_TR_Netznutzung_V1_0.Grundpreis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H5_block_TR_Netznutzung_V1_0.Leistungspreis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H5_block_TR_Netznutzung_V1_0.Systemdienstleistungen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H5_block_TR_Netznutzung_V1_0.Rabatte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H5_block_TR_Energielieferung_V1_0.Bezeichnung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H5_block_TR_Energielieferung_V1_0.Grundpreis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H5_block_TR_Energielieferung_V1_0.Leistungspreis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H5_block_TR_Energielieferung_V1_0.Rabatte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H5_block_TR_Bundesabgaben_V1_0.Zuschlag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H5_block_Kommentare_V2_0.FehlerID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H5_block_Kommentare_V2_0.Fehlerort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H5_block_Kommentare_V2_0.Fehlerbeschreibung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H5_block_Kommentare_V2_0.Kommentar</t>
        </r>
      </text>
    </comment>
  </commentList>
</comments>
</file>

<file path=xl/comments17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H5W_Netznutzung_block_TR_H5_Tabelle_Arbeitspreis_V1_0.Boiler_So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H5S_Netznutzung_block_TR_H5_Tabelle_Arbeitspreis_V1_0.Boiler_So</t>
        </r>
      </text>
    </comment>
  </commentList>
</comments>
</file>

<file path=xl/comments18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H5W_Energielieferung_block_TR_H5_Tabelle_Arbeitspreis_V1_0.Boiler_Mo_Fr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H5W_Energielieferung_block_TR_H5_Tabelle_Arbeitspreis_V1_0.Boiler_So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H5S_Energielieferung_block_TR_H5_Tabelle_Arbeitspreis_V1_0.Boiler_So</t>
        </r>
      </text>
    </comment>
  </commentList>
</comments>
</file>

<file path=xl/comments19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H6_block_TR_Netznutzung_V1_0.Bezeichnung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H6_block_TR_Netznutzung_V1_0.Grundpreis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H6_block_TR_Netznutzung_V1_0.Leistungspreis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H6_block_TR_Netznutzung_V1_0.Systemdienstleistungen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H6_block_TR_Netznutzung_V1_0.Rabatte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H6_block_TR_Energielieferung_V1_0.Bezeichnung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H6_block_TR_Energielieferung_V1_0.Grundpreis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H6_block_TR_Energielieferung_V1_0.Leistungspreis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H6_block_TR_Energielieferung_V1_0.Rabatte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H6_block_TR_Bundesabgaben_V1_0.Zuschlag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H6_block_Kommentare_V2_0.FehlerID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H6_block_Kommentare_V2_0.Fehlerort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H6_block_Kommentare_V2_0.Fehlerbeschreibung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H6_block_Kommentare_V2_0.Kommentar</t>
        </r>
      </text>
    </comment>
  </commentList>
</comments>
</file>

<file path=xl/comments2.xml><?xml version="1.0" encoding="utf-8"?>
<comments xmlns="http://schemas.openxmlformats.org/spreadsheetml/2006/main">
  <authors>
    <author xml:space="preserve"> Marvin S-K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block_Excel_parameter_V1_0.DokumentTypID</t>
        </r>
      </text>
    </comment>
    <comment ref="A2" authorId="0" shapeId="0">
      <text>
        <r>
          <rPr>
            <b/>
            <sz val="9"/>
            <color indexed="81"/>
            <rFont val="Segoe UI"/>
            <family val="2"/>
          </rPr>
          <t>block_Excel_parameter_V1_0.UserID</t>
        </r>
      </text>
    </comment>
    <comment ref="A3" authorId="0" shapeId="0">
      <text>
        <r>
          <rPr>
            <b/>
            <sz val="9"/>
            <color indexed="81"/>
            <rFont val="Segoe UI"/>
            <family val="2"/>
          </rPr>
          <t>block_Excel_parameter_V1_0.Periode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block_Netzbetreiber_V1_0.Netzbetreiber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block_Netzbetreiber_V1_0.Identifikatornummer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block_Netzbetreiber_V1_0.Strasse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block_Netzbetreiber_V1_0.Adresszusatz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block_Netzbetreiber_V1_0.PLZ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block_Netzbetreiber_V1_0.Ort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block_TR_Auswahl_V2_0.Datum_Tarife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block_Geschaeftsfuehrendes_Unternehmen_V1_0.Unternehmen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block_Adresse_V2_0.Strasse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block_Adresse_V2_0.PLZ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block_Adresse_V2_0.Ort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Ansprechperson_block_Person_Vorname_Nachname_V2_0.Vorname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Ansprechperson_block_Person_Vorname_Nachname_V2_0.Nachname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Ansprechperson_block_Adresse_V2_0.Strasse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Ansprechperson_block_Adresse_V2_0.PLZ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Ansprechperson_block_Adresse_V2_0.Ort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Ansprechperson_block_Kontakt_Tel_Mail_V1_0.Telefon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Ansprechperson_block_Kontakt_Tel_Mail_V1_0.Mail</t>
        </r>
      </text>
    </comment>
  </commentList>
</comments>
</file>

<file path=xl/comments20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H6W_Netznutzung_block_TR_H6_Tabelle_Arbeitspreis_V1_0.Boiler_So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H6S_Netznutzung_block_TR_H6_Tabelle_Arbeitspreis_V1_0.Boiler_So</t>
        </r>
      </text>
    </comment>
  </commentList>
</comments>
</file>

<file path=xl/comments21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H6W_Energielieferung_block_TR_H6_Tabelle_Arbeitspreis_V1_0.Boiler_So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H6S_Energielieferung_block_TR_H6_Tabelle_Arbeitspreis_V1_0.Boiler_So</t>
        </r>
      </text>
    </comment>
  </commentList>
</comments>
</file>

<file path=xl/comments22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H7_block_TR_Netznutzung_V1_0.Bezeichnung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H7_block_TR_Netznutzung_V1_0.Grundpreis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H7_block_TR_Netznutzung_V1_0.Leistungspreis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H7_block_TR_Netznutzung_V1_0.Systemdienstleistungen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H7_block_TR_Netznutzung_V1_0.Rabatte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H7_block_TR_Energielieferung_V1_0.Bezeichnung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H7_block_TR_Energielieferung_V1_0.Grundpreis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H7_block_TR_Energielieferung_V1_0.Leistungspreis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H7_block_TR_Energielieferung_V1_0.Rabatte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H7_block_TR_Bundesabgaben_V1_0.Zuschlag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H7_block_Kommentare_V2_0.FehlerID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H7_block_Kommentare_V2_0.Fehlerort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H7_block_Kommentare_V2_0.Fehlerbeschreibung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H7_block_Kommentare_V2_0.Kommentar</t>
        </r>
      </text>
    </comment>
  </commentList>
</comments>
</file>

<file path=xl/comments23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H7W_Netznutzung_block_TR_H7_Tabelle_Arbeitspreis_V1_0.Boiler_So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H7S_Netznutzung_block_TR_H7_Tabelle_Arbeitspreis_V1_0.Boiler_So</t>
        </r>
      </text>
    </comment>
  </commentList>
</comments>
</file>

<file path=xl/comments24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1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8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29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0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1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2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3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4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5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6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H7W_Energielieferung_block_TR_H7_Tabelle_Arbeitspreis_V1_0.Tarif_So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H7W_Energielieferung_block_TR_H7_Tabelle_Arbeitspreis_V1_0.Boiler_So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H7S_Energielieferung_block_TR_H7_Tabelle_Arbeitspreis_V1_0.Tarif_Mo_Fr</t>
        </r>
      </text>
    </comment>
    <comment ref="J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H7S_Energielieferung_block_TR_H7_Tabelle_Arbeitspreis_V1_0.Tarif_Sa</t>
        </r>
      </text>
    </comment>
    <comment ref="K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H7S_Energielieferung_block_TR_H7_Tabelle_Arbeitspreis_V1_0.Tarif_So</t>
        </r>
      </text>
    </comment>
    <comment ref="L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H7S_Energielieferung_block_TR_H7_Tabelle_Arbeitspreis_V1_0.Boiler_Mo_Fr</t>
        </r>
      </text>
    </comment>
    <comment ref="M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H7S_Energielieferung_block_TR_H7_Tabelle_Arbeitspreis_V1_0.Boiler_Sa</t>
        </r>
      </text>
    </comment>
    <comment ref="N37" authorId="0" shapeId="0">
      <text>
        <r>
          <rPr>
            <b/>
            <sz val="9"/>
            <color indexed="81"/>
            <rFont val="Segoe UI"/>
            <family val="2"/>
          </rPr>
          <t>H7S_Energielieferung_block_TR_H7_Tabelle_Arbeitspreis_V1_0.Boiler_So</t>
        </r>
      </text>
    </comment>
  </commentList>
</comments>
</file>

<file path=xl/comments25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H8_block_TR_Netznutzung_V1_0.Bezeichnung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H8_block_TR_Netznutzung_V1_0.Grundpreis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H8_block_TR_Netznutzung_V1_0.Leistungspreis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H8_block_TR_Netznutzung_V1_0.Systemdienstleistungen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H8_block_TR_Netznutzung_V1_0.Rabatte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H8_block_TR_Energielieferung_V1_0.Bezeichnung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H8_block_TR_Energielieferung_V1_0.Grundpreis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H8_block_TR_Energielieferung_V1_0.Leistungspreis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H8_block_TR_Energielieferung_V1_0.Rabatte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H8_block_TR_Bundesabgaben_V1_0.Zuschlag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H8_block_Kommentare_V2_0.FehlerID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H8_block_Kommentare_V2_0.Fehlerort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H8_block_Kommentare_V2_0.Fehlerbeschreibung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H8_block_Kommentare_V2_0.Kommentar</t>
        </r>
      </text>
    </comment>
  </commentList>
</comments>
</file>

<file path=xl/comments26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H8_block_TR_Tabelle_Netznutzung_V1_0.Sommer_So</t>
        </r>
      </text>
    </comment>
  </commentList>
</comments>
</file>

<file path=xl/comments27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H8_block_TR_Tabelle_Energielieferung_V1_0.Sommer_So</t>
        </r>
      </text>
    </comment>
  </commentList>
</comments>
</file>

<file path=xl/comments28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C1_block_TR_Netznutzung_V1_0.Bezeichnung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C1_block_TR_Netznutzung_V1_0.Grundpreis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C1_block_TR_Netznutzung_V1_0.Leistungspreis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C1_block_TR_Netznutzung_V1_0.Systemdienstleistungen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C1_block_TR_Netznutzung_V1_0.Rabatte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C1_block_TR_Energielieferung_V1_0.Bezeichnung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C1_block_TR_Energielieferung_V1_0.Grundpreis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C1_block_TR_Energielieferung_V1_0.Leistungspreis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C1_block_TR_Energielieferung_V1_0.Rabatte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C1_block_TR_Bundesabgaben_V1_0.Zuschlag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C1_block_Kommentare_V2_0.FehlerID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C1_block_Kommentare_V2_0.Fehlerort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C1_block_Kommentare_V2_0.Fehlerbeschreibung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C1_block_Kommentare_V2_0.Kommentar</t>
        </r>
      </text>
    </comment>
  </commentList>
</comments>
</file>

<file path=xl/comments29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C1_block_TR_Tabelle_Netznutzung_V1_0.Sommer_So</t>
        </r>
      </text>
    </comment>
  </commentList>
</comments>
</file>

<file path=xl/comments3.xml><?xml version="1.0" encoding="utf-8"?>
<comments xmlns="http://schemas.openxmlformats.org/spreadsheetml/2006/main">
  <authors>
    <author>Martin Jaschke</author>
    <author xml:space="preserve"> Marvin S-K</author>
  </authors>
  <commentList>
    <comment ref="B1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5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5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5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5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5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5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5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5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5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5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5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5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5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5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5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5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5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6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6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6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6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6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6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6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6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6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6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6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6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6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6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6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6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6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7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7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7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7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7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7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7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7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7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7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7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7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7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7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7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7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7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8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8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8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8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8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8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8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8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8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8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8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8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8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8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8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8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8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9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9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9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9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9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9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9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9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9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9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9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9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9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9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9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9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9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0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0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0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0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0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0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0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0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0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0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0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0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0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0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0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0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0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1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1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1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1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1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1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1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1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1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1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1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1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1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1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1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1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1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2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2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2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2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2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2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2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2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2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2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2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2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2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2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2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2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2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3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3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3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3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3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3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3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3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3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3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3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3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3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3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3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3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3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4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4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4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4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4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4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4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4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4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4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4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4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4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4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4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4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4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5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5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5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5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5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5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5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5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5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5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5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5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5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5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5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5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5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6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6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6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6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6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6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6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6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6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6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6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6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6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6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6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6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6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7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7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7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7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7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7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7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7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7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7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7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7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7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7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7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7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7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8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8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8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8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8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8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8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8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8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8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8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8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8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8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8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8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8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19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19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19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19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19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19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19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19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19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19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19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19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19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19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19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19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19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0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0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0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0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0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0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0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0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0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0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0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0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0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0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0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0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0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1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1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1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1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1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1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1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1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1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1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1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1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1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1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1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1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1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2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2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2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2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2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2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2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2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2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2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2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2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2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2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2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2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2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3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3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3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3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3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3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3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3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3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3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3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3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3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3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3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3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3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4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4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4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4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4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4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4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4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4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4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4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4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4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4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4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4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4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5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5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5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5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5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5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5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5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5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5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5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5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5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5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5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5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5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6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6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6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6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6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6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6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6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6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6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6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6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6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6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6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6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6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7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7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7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7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7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7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7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7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7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7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7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7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7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7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7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7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7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8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8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8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8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8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8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8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8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8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8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8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8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8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8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8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8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8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29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29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29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29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29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29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29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29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29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29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29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29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29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29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29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29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29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0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0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0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0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0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0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0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0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0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0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0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0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0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0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0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0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0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1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1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1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1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1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1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1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1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1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1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1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1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1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1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1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1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1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2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2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2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2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2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2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2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2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2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2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2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2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2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2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2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2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2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3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3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3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3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3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3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3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3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3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3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3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3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3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3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3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3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3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4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4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4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4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4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4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4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4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4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4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4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4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4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4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4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4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4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5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5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5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5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5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5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5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5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5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5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5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5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5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5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5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5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5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6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6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6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6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6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6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6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6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6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6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6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6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6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6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6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6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6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7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7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7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7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7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7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7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7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7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7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7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7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7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7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7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7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7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8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8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8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8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8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8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8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8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8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8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8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8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8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8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8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8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8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39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39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39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39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39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39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39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39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39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39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39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39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39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39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39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39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39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4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4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4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4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4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4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4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4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4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4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4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4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4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4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4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4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4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5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5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5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5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5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5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5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5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5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5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5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5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5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5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5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5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5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6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6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6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6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6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6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6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6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6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6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6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6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6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6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6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6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6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7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7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7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7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7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7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7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7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7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7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7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7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7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7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7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7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7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8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8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8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8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8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8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8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8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8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8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8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8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8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8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8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8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8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09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09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09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09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09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09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09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09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09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09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09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09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09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09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09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09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09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10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10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10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10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10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10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10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10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10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10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10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10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10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10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10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10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10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11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11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11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11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11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11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11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11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11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11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11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11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11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11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11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11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11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12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12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12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12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12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12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12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12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12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12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12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12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12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12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12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12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12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  <comment ref="B413" authorId="0" shapeId="0">
      <text>
        <r>
          <rPr>
            <b/>
            <sz val="9"/>
            <color indexed="81"/>
            <rFont val="Segoe UI"/>
            <family val="2"/>
          </rPr>
          <t>H1_block_TR_Abgaben_an_Gemeinwesen_V1_0.Kanton</t>
        </r>
      </text>
    </comment>
    <comment ref="C413" authorId="0" shapeId="0">
      <text>
        <r>
          <rPr>
            <sz val="9"/>
            <color indexed="81"/>
            <rFont val="Segoe UI"/>
            <family val="2"/>
          </rPr>
          <t>H1_block_TR_Abgaben_an_Gemeinwesen_V1_0.Gemeinde</t>
        </r>
      </text>
    </comment>
    <comment ref="D413" authorId="1" shapeId="0">
      <text>
        <r>
          <rPr>
            <b/>
            <sz val="9"/>
            <color indexed="81"/>
            <rFont val="Segoe UI"/>
            <family val="2"/>
          </rPr>
          <t>H1_block_TR_Abgaben_an_Gemeinwesen_V1_0.Rp_Abgaben</t>
        </r>
      </text>
    </comment>
    <comment ref="E413" authorId="1" shapeId="0">
      <text>
        <r>
          <rPr>
            <b/>
            <sz val="9"/>
            <color indexed="81"/>
            <rFont val="Segoe UI"/>
            <family val="2"/>
          </rPr>
          <t>H2_block_TR_Abgaben_an_Gemeinwesen_V1_0.Rp_Abgaben</t>
        </r>
      </text>
    </comment>
    <comment ref="F413" authorId="1" shapeId="0">
      <text>
        <r>
          <rPr>
            <b/>
            <sz val="9"/>
            <color indexed="81"/>
            <rFont val="Segoe UI"/>
            <family val="2"/>
          </rPr>
          <t>H3_block_TR_Abgaben_an_Gemeinwesen_V1_0.Rp_Abgaben</t>
        </r>
      </text>
    </comment>
    <comment ref="G413" authorId="1" shapeId="0">
      <text>
        <r>
          <rPr>
            <b/>
            <sz val="9"/>
            <color indexed="81"/>
            <rFont val="Segoe UI"/>
            <family val="2"/>
          </rPr>
          <t>H4_block_TR_Abgaben_an_Gemeinwesen_V1_0.Rp_Abgaben</t>
        </r>
      </text>
    </comment>
    <comment ref="H413" authorId="1" shapeId="0">
      <text>
        <r>
          <rPr>
            <b/>
            <sz val="9"/>
            <color indexed="81"/>
            <rFont val="Segoe UI"/>
            <family val="2"/>
          </rPr>
          <t>H5_block_TR_Abgaben_an_Gemeinwesen_V1_0.Rp_Abgaben</t>
        </r>
      </text>
    </comment>
    <comment ref="I413" authorId="1" shapeId="0">
      <text>
        <r>
          <rPr>
            <b/>
            <sz val="9"/>
            <color indexed="81"/>
            <rFont val="Segoe UI"/>
            <family val="2"/>
          </rPr>
          <t>H6_block_TR_Abgaben_an_Gemeinwesen_V1_0.Rp_Abgaben</t>
        </r>
      </text>
    </comment>
    <comment ref="J413" authorId="1" shapeId="0">
      <text>
        <r>
          <rPr>
            <b/>
            <sz val="9"/>
            <color indexed="81"/>
            <rFont val="Segoe UI"/>
            <family val="2"/>
          </rPr>
          <t>H7_block_TR_Abgaben_an_Gemeinwesen_V1_0.Rp_Abgaben</t>
        </r>
      </text>
    </comment>
    <comment ref="K413" authorId="1" shapeId="0">
      <text>
        <r>
          <rPr>
            <b/>
            <sz val="9"/>
            <color indexed="81"/>
            <rFont val="Segoe UI"/>
            <family val="2"/>
          </rPr>
          <t>H8_block_TR_Abgaben_an_Gemeinwesen_V1_0.Rp_Abgaben</t>
        </r>
      </text>
    </comment>
    <comment ref="L413" authorId="1" shapeId="0">
      <text>
        <r>
          <rPr>
            <b/>
            <sz val="9"/>
            <color indexed="81"/>
            <rFont val="Segoe UI"/>
            <family val="2"/>
          </rPr>
          <t>C1_block_TR_Abgaben_an_Gemeinwesen_V1_0.Rp_Abgaben</t>
        </r>
      </text>
    </comment>
    <comment ref="M413" authorId="1" shapeId="0">
      <text>
        <r>
          <rPr>
            <b/>
            <sz val="9"/>
            <color indexed="81"/>
            <rFont val="Segoe UI"/>
            <family val="2"/>
          </rPr>
          <t>C2_block_TR_Abgaben_an_Gemeinwesen_V1_0.Rp_Abgaben</t>
        </r>
      </text>
    </comment>
    <comment ref="N413" authorId="1" shapeId="0">
      <text>
        <r>
          <rPr>
            <b/>
            <sz val="9"/>
            <color indexed="81"/>
            <rFont val="Segoe UI"/>
            <family val="2"/>
          </rPr>
          <t>C3_block_TR_Abgaben_an_Gemeinwesen_V1_0.Rp_Abgaben</t>
        </r>
      </text>
    </comment>
    <comment ref="O413" authorId="1" shapeId="0">
      <text>
        <r>
          <rPr>
            <b/>
            <sz val="9"/>
            <color indexed="81"/>
            <rFont val="Segoe UI"/>
            <family val="2"/>
          </rPr>
          <t>C4_block_TR_Abgaben_an_Gemeinwesen_V1_0.Rp_Abgaben</t>
        </r>
      </text>
    </comment>
    <comment ref="P413" authorId="1" shapeId="0">
      <text>
        <r>
          <rPr>
            <b/>
            <sz val="9"/>
            <color indexed="81"/>
            <rFont val="Segoe UI"/>
            <family val="2"/>
          </rPr>
          <t>C5_block_TR_Abgaben_an_Gemeinwesen_V1_0.Rp_Abgaben</t>
        </r>
      </text>
    </comment>
    <comment ref="Q413" authorId="1" shapeId="0">
      <text>
        <r>
          <rPr>
            <b/>
            <sz val="9"/>
            <color indexed="81"/>
            <rFont val="Segoe UI"/>
            <family val="2"/>
          </rPr>
          <t>C6_block_TR_Abgaben_an_Gemeinwesen_V1_0.Rp_Abgaben</t>
        </r>
      </text>
    </comment>
    <comment ref="R413" authorId="1" shapeId="0">
      <text>
        <r>
          <rPr>
            <b/>
            <sz val="9"/>
            <color indexed="81"/>
            <rFont val="Segoe UI"/>
            <family val="2"/>
          </rPr>
          <t>C7_block_TR_Abgaben_an_Gemeinwesen_V1_0.Rp_Abgaben</t>
        </r>
      </text>
    </comment>
  </commentList>
</comments>
</file>

<file path=xl/comments30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C1_block_TR_Tabelle_Energielieferung_V1_0.Sommer_So</t>
        </r>
      </text>
    </comment>
  </commentList>
</comments>
</file>

<file path=xl/comments31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C2_block_TR_Netznutzung_V1_0.Bezeichnung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C2_block_TR_Netznutzung_V1_0.Grundpreis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C2_block_TR_Netznutzung_V1_0.Leistungspreis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C2_block_TR_Netznutzung_V1_0.Systemdienstleistungen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C2_block_TR_Netznutzung_V1_0.Rabatte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C2_block_TR_Energielieferung_V1_0.Bezeichnung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C2_block_TR_Energielieferung_V1_0.Grundpreis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C2_block_TR_Energielieferung_V1_0.Leistungspreis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C2_block_TR_Energielieferung_V1_0.Rabatte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C2_block_TR_Bundesabgaben_V1_0.Zuschlag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C2_block_Kommentare_V2_0.FehlerID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C2_block_Kommentare_V2_0.Fehlerort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C2_block_Kommentare_V2_0.Fehlerbeschreibung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C2_block_Kommentare_V2_0.Kommentar</t>
        </r>
      </text>
    </comment>
  </commentList>
</comments>
</file>

<file path=xl/comments32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C2_block_TR_Tabelle_Netznutzung_V1_0.Sommer_So</t>
        </r>
      </text>
    </comment>
  </commentList>
</comments>
</file>

<file path=xl/comments33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C2_block_TR_Tabelle_Energielieferung_V1_0.Sommer_So</t>
        </r>
      </text>
    </comment>
  </commentList>
</comments>
</file>

<file path=xl/comments34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C3_block_TR_Netznutzung_V1_0.Bezeichnung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C3_block_TR_Netznutzung_V1_0.Grundpreis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C3_block_TR_Netznutzung_V1_0.Leistungspreis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C3_block_TR_Netznutzung_V1_0.Systemdienstleistungen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C3_block_TR_Netznutzung_V1_0.Rabatte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C3_block_TR_Energielieferung_V1_0.Bezeichnung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C3_block_TR_Energielieferung_V1_0.Grundpreis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C3_block_TR_Energielieferung_V1_0.Leistungspreis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C3_block_TR_Energielieferung_V1_0.Rabatte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C3_block_TR_Bundesabgaben_V1_0.Zuschlag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C3_block_Kommentare_V2_0.FehlerID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C3_block_Kommentare_V2_0.Fehlerort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C3_block_Kommentare_V2_0.Fehlerbeschreibung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C3_block_Kommentare_V2_0.Kommentar</t>
        </r>
      </text>
    </comment>
  </commentList>
</comments>
</file>

<file path=xl/comments35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C3_block_TR_Tabelle_Netznutzung_V1_0.Sommer_So</t>
        </r>
      </text>
    </comment>
  </commentList>
</comments>
</file>

<file path=xl/comments36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C3_block_TR_Tabelle_Energielieferung_V1_0.Sommer_So</t>
        </r>
      </text>
    </comment>
  </commentList>
</comments>
</file>

<file path=xl/comments37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C4_block_TR_Netznutzung_V1_0.Bezeichnung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C4_block_TR_Netznutzung_V1_0.Grundpreis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C4_block_TR_Netznutzung_V1_0.Leistungspreis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C4_block_TR_Netznutzung_V1_0.Systemdienstleistungen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C4_block_TR_Netznutzung_V1_0.Rabatte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C4_block_TR_Energielieferung_V1_0.Bezeichnung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C4_block_TR_Energielieferung_V1_0.Grundpreis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C4_block_TR_Energielieferung_V1_0.Leistungspreis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C4_block_TR_Energielieferung_V1_0.Rabatte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C4_block_TR_Bundesabgaben_V1_0.Zuschlag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C4_block_Kommentare_V2_0.FehlerID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C4_block_Kommentare_V2_0.Fehlerort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C4_block_Kommentare_V2_0.Fehlerbeschreibung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C4_block_Kommentare_V2_0.Kommentar</t>
        </r>
      </text>
    </comment>
  </commentList>
</comments>
</file>

<file path=xl/comments38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C4_block_TR_Tabelle_Netznutzung_V1_0.Sommer_So</t>
        </r>
      </text>
    </comment>
  </commentList>
</comments>
</file>

<file path=xl/comments39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C4_block_TR_Tabelle_Energielieferung_V1_0.Sommer_So</t>
        </r>
      </text>
    </comment>
  </commentList>
</comments>
</file>

<file path=xl/comments4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H1_block_TR_Netznutzung_V1_0.Bezeichnung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H1_block_TR_Netznutzung_V1_0.Grundpreis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H1_block_TR_Netznutzung_V1_0.Leistungspreis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H1_block_TR_Netznutzung_V1_0.Systemdienstleistungen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H1_block_TR_Netznutzung_V1_0.Rabatte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H1_block_TR_Energielieferung_V1_0.Bezeichnung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H1_block_TR_Energielieferung_V1_0.Grundpreis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H1_block_TR_Energielieferung_V1_0.Leistungspreis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H1_block_TR_Energielieferung_V1_0.Rabatte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H1_block_TR_Bundesabgaben_V1_0.Zuschlag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H1_block_Kommentare_V2_0.FehlerID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H1_block_Kommentare_V2_0.Fehlerort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H1_block_Kommentare_V2_0.Fehlerbeschreibung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H1_block_Kommentare_V2_0.Kommentar</t>
        </r>
      </text>
    </comment>
  </commentList>
</comments>
</file>

<file path=xl/comments40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C5_block_TR_Netznutzung_V1_0.Bezeichnung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C5_block_TR_Netznutzung_V1_0.Grundpreis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C5_block_TR_Netznutzung_V1_0.Leistungspreis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C5_block_TR_Netznutzung_V1_0.Systemdienstleistungen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C5_block_TR_Netznutzung_V1_0.Rabatte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C5_block_TR_Energielieferung_V1_0.Bezeichnung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C5_block_TR_Energielieferung_V1_0.Grundpreis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C5_block_TR_Energielieferung_V1_0.Leistungspreis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C5_block_TR_Energielieferung_V1_0.Rabatte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C5_block_TR_Bundesabgaben_V1_0.Zuschlag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C5_block_Kommentare_V2_0.FehlerID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C5_block_Kommentare_V2_0.Fehlerort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C5_block_Kommentare_V2_0.Fehlerbeschreibung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C5_block_Kommentare_V2_0.Kommentar</t>
        </r>
      </text>
    </comment>
  </commentList>
</comments>
</file>

<file path=xl/comments41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C5_block_TR_Tabelle_Netznutzung_V1_0.Sommer_So</t>
        </r>
      </text>
    </comment>
  </commentList>
</comments>
</file>

<file path=xl/comments42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C5_block_TR_Tabelle_Energielieferung_V1_0.Sommer_So</t>
        </r>
      </text>
    </comment>
  </commentList>
</comments>
</file>

<file path=xl/comments43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C6_block_TR_Netznutzung_V1_0.Bezeichnung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C6_block_TR_Netznutzung_V1_0.Grundpreis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C6_block_TR_Netznutzung_V1_0.Leistungspreis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C6_block_TR_Netznutzung_V1_0.Systemdienstleistungen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C6_block_TR_Netznutzung_V1_0.Rabatte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C6_block_TR_Energielieferung_V1_0.Bezeichnung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C6_block_TR_Energielieferung_V1_0.Grundpreis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C6_block_TR_Energielieferung_V1_0.Leistungspreis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C6_block_TR_Energielieferung_V1_0.Rabatte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C6_block_TR_Bundesabgaben_V1_0.Zuschlag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C6_block_Kommentare_V2_0.FehlerID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C6_block_Kommentare_V2_0.Fehlerort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C6_block_Kommentare_V2_0.Fehlerbeschreibung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C6_block_Kommentare_V2_0.Kommentar</t>
        </r>
      </text>
    </comment>
  </commentList>
</comments>
</file>

<file path=xl/comments44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C6_block_TR_Tabelle_Netznutzung_V1_0.Sommer_So</t>
        </r>
      </text>
    </comment>
  </commentList>
</comments>
</file>

<file path=xl/comments45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C6_block_TR_Tabelle_Energielieferung_V1_0.Sommer_So</t>
        </r>
      </text>
    </comment>
  </commentList>
</comments>
</file>

<file path=xl/comments46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C7_block_TR_Netznutzung_V1_0.Bezeichnung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C7_block_TR_Netznutzung_V1_0.Grundpreis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C7_block_TR_Netznutzung_V1_0.Leistungspreis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C7_block_TR_Netznutzung_V1_0.Systemdienstleistungen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C7_block_TR_Netznutzung_V1_0.Rabatte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C7_block_TR_Energielieferung_V1_0.Bezeichnung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C7_block_TR_Energielieferung_V1_0.Grundpreis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C7_block_TR_Energielieferung_V1_0.Leistungspreis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C7_block_TR_Energielieferung_V1_0.Rabatte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C7_block_TR_Bundesabgaben_V1_0.Zuschlag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C7_block_Kommentare_V2_0.FehlerID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C7_block_Kommentare_V2_0.Fehlerort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C7_block_Kommentare_V2_0.Fehlerbeschreibung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C7_block_Kommentare_V2_0.Kommentar</t>
        </r>
      </text>
    </comment>
  </commentList>
</comments>
</file>

<file path=xl/comments47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C7_block_TR_Tabelle_Netznutzung_V1_0.Sommer_So</t>
        </r>
      </text>
    </comment>
  </commentList>
</comments>
</file>

<file path=xl/comments48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C7_block_TR_Tabelle_Energielieferung_V1_0.Sommer_So</t>
        </r>
      </text>
    </comment>
  </commentList>
</comments>
</file>

<file path=xl/comments5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H1_block_TR_Tabelle_Netznutzung_V1_0.Sommer_So</t>
        </r>
      </text>
    </comment>
  </commentList>
</comments>
</file>

<file path=xl/comments6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H1_block_TR_Tabelle_Energielieferung_V1_0.Sommer_So</t>
        </r>
      </text>
    </comment>
  </commentList>
</comments>
</file>

<file path=xl/comments7.xml><?xml version="1.0" encoding="utf-8"?>
<comments xmlns="http://schemas.openxmlformats.org/spreadsheetml/2006/main">
  <authors>
    <author xml:space="preserve"> Marvin S-K</author>
  </authors>
  <commentList>
    <comment ref="H28" authorId="0" shapeId="0">
      <text>
        <r>
          <rPr>
            <b/>
            <sz val="9"/>
            <color indexed="81"/>
            <rFont val="Segoe UI"/>
            <family val="2"/>
          </rPr>
          <t>H2_block_TR_Netznutzung_V1_0.Bezeichnung</t>
        </r>
      </text>
    </comment>
    <comment ref="M29" authorId="0" shapeId="0">
      <text>
        <r>
          <rPr>
            <b/>
            <sz val="9"/>
            <color indexed="81"/>
            <rFont val="Segoe UI"/>
            <family val="2"/>
          </rPr>
          <t>H2_block_TR_Netznutzung_V1_0.Grundpreis</t>
        </r>
      </text>
    </comment>
    <comment ref="M30" authorId="0" shapeId="0">
      <text>
        <r>
          <rPr>
            <b/>
            <sz val="9"/>
            <color indexed="81"/>
            <rFont val="Segoe UI"/>
            <family val="2"/>
          </rPr>
          <t>H2_block_TR_Netznutzung_V1_0.Leistungspreis</t>
        </r>
      </text>
    </comment>
    <comment ref="M32" authorId="0" shapeId="0">
      <text>
        <r>
          <rPr>
            <b/>
            <sz val="9"/>
            <color indexed="81"/>
            <rFont val="Segoe UI"/>
            <family val="2"/>
          </rPr>
          <t>H2_block_TR_Netznutzung_V1_0.Systemdienstleistungen</t>
        </r>
      </text>
    </comment>
    <comment ref="M35" authorId="0" shapeId="0">
      <text>
        <r>
          <rPr>
            <b/>
            <sz val="9"/>
            <color indexed="81"/>
            <rFont val="Segoe UI"/>
            <family val="2"/>
          </rPr>
          <t>H2_block_TR_Netznutzung_V1_0.Rabatte</t>
        </r>
      </text>
    </comment>
    <comment ref="H40" authorId="0" shapeId="0">
      <text>
        <r>
          <rPr>
            <b/>
            <sz val="9"/>
            <color indexed="81"/>
            <rFont val="Segoe UI"/>
            <family val="2"/>
          </rPr>
          <t>H2_block_TR_Energielieferung_V1_0.Bezeichnung</t>
        </r>
      </text>
    </comment>
    <comment ref="M41" authorId="0" shapeId="0">
      <text>
        <r>
          <rPr>
            <b/>
            <sz val="9"/>
            <color indexed="81"/>
            <rFont val="Segoe UI"/>
            <family val="2"/>
          </rPr>
          <t>H2_block_TR_Energielieferung_V1_0.Grundpreis</t>
        </r>
      </text>
    </comment>
    <comment ref="M42" authorId="0" shapeId="0">
      <text>
        <r>
          <rPr>
            <b/>
            <sz val="9"/>
            <color indexed="81"/>
            <rFont val="Segoe UI"/>
            <family val="2"/>
          </rPr>
          <t>H2_block_TR_Energielieferung_V1_0.Leistungspreis</t>
        </r>
      </text>
    </comment>
    <comment ref="M46" authorId="0" shapeId="0">
      <text>
        <r>
          <rPr>
            <b/>
            <sz val="9"/>
            <color indexed="81"/>
            <rFont val="Segoe UI"/>
            <family val="2"/>
          </rPr>
          <t>H2_block_TR_Energielieferung_V1_0.Rabatte</t>
        </r>
      </text>
    </comment>
    <comment ref="M56" authorId="0" shapeId="0">
      <text>
        <r>
          <rPr>
            <b/>
            <sz val="9"/>
            <color indexed="81"/>
            <rFont val="Segoe UI"/>
            <family val="2"/>
          </rPr>
          <t>H2_block_TR_Bundesabgaben_V1_0.Zuschlag</t>
        </r>
      </text>
    </comment>
    <comment ref="C120" authorId="0" shapeId="0">
      <text>
        <r>
          <rPr>
            <b/>
            <sz val="9"/>
            <color indexed="81"/>
            <rFont val="Segoe UI"/>
            <family val="2"/>
          </rPr>
          <t>H2_block_Kommentare_V2_0.FehlerID</t>
        </r>
      </text>
    </comment>
    <comment ref="C121" authorId="0" shapeId="0">
      <text>
        <r>
          <rPr>
            <b/>
            <sz val="9"/>
            <color indexed="81"/>
            <rFont val="Segoe UI"/>
            <family val="2"/>
          </rPr>
          <t>H2_block_Kommentare_V2_0.Fehlerort</t>
        </r>
      </text>
    </comment>
    <comment ref="C122" authorId="0" shapeId="0">
      <text>
        <r>
          <rPr>
            <b/>
            <sz val="9"/>
            <color indexed="81"/>
            <rFont val="Segoe UI"/>
            <family val="2"/>
          </rPr>
          <t>H2_block_Kommentare_V2_0.Fehlerbeschreibung</t>
        </r>
      </text>
    </comment>
    <comment ref="C123" authorId="0" shapeId="0">
      <text>
        <r>
          <rPr>
            <b/>
            <sz val="9"/>
            <color indexed="81"/>
            <rFont val="Segoe UI"/>
            <family val="2"/>
          </rPr>
          <t>H2_block_Kommentare_V2_0.Kommentar</t>
        </r>
      </text>
    </comment>
  </commentList>
</comments>
</file>

<file path=xl/comments8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H2_block_TR_Tabelle_Netznutzung_V1_0.Sommer_So</t>
        </r>
      </text>
    </comment>
  </commentList>
</comments>
</file>

<file path=xl/comments9.xml><?xml version="1.0" encoding="utf-8"?>
<comments xmlns="http://schemas.openxmlformats.org/spreadsheetml/2006/main">
  <authors>
    <author xml:space="preserve"> Marvin S-K</author>
  </authors>
  <commentList>
    <comment ref="C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1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29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0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1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2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3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4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6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  <comment ref="C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H2_block_TR_Tabelle_Energielieferung_V1_0.Winter_Mo_Fr</t>
        </r>
      </text>
    </comment>
    <comment ref="D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H2_block_TR_Tabelle_Energielieferung_V1_0.Winter_Sa</t>
        </r>
      </text>
    </comment>
    <comment ref="E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H2_block_TR_Tabelle_Energielieferung_V1_0.Winter_So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H2_block_TR_Tabelle_Energielieferung_V1_0.Sommer_Mo_Fr</t>
        </r>
      </text>
    </comment>
    <comment ref="G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H2_block_TR_Tabelle_Energielieferung_V1_0.Sommer_Sa</t>
        </r>
      </text>
    </comment>
    <comment ref="H37" authorId="0" shapeId="0">
      <text>
        <r>
          <rPr>
            <b/>
            <sz val="9"/>
            <color indexed="81"/>
            <rFont val="Segoe UI"/>
            <family val="2"/>
          </rPr>
          <t>H2_block_TR_Tabelle_Energielieferung_V1_0.Sommer_So</t>
        </r>
      </text>
    </comment>
  </commentList>
</comments>
</file>

<file path=xl/sharedStrings.xml><?xml version="1.0" encoding="utf-8"?>
<sst xmlns="http://schemas.openxmlformats.org/spreadsheetml/2006/main" count="3209" uniqueCount="237">
  <si>
    <t>eigene Transformatorenstation 7'500'000 kWh/a</t>
  </si>
  <si>
    <r>
      <t>Grosser Betrieb, max. beanspruchte Leistung: 1'630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Hochspannungsmessung,</t>
    </r>
  </si>
  <si>
    <t>C7</t>
  </si>
  <si>
    <t>eigene Transformatorenstation 1'500'000 kWh/a</t>
  </si>
  <si>
    <r>
      <t>Grosser Betrieb, max. beanspruchte Leistung: 400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Hochspannungsmessung,</t>
    </r>
  </si>
  <si>
    <t>C6</t>
  </si>
  <si>
    <t>eigene Transformatorenstation, 500'000 kWh/a</t>
  </si>
  <si>
    <r>
      <t>Grosser Betrieb, max. beanspruchte Leistung: 150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=0,9, Hochspannungsmessung, </t>
    </r>
  </si>
  <si>
    <t>C5</t>
  </si>
  <si>
    <r>
      <t>Grosser Betrieb , max. beanspruchte Leistung: 150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Niederspannung, 500'000 kWh/a</t>
    </r>
  </si>
  <si>
    <t>C4</t>
  </si>
  <si>
    <r>
      <t>Mittlerer Betrieb, max. beanspruchte Leistung: 50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150'000 kWh/a</t>
    </r>
  </si>
  <si>
    <t>C3</t>
  </si>
  <si>
    <r>
      <t>Kleinbetrieb, max. beanspruchte Leistung: 15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30'000 kWh/a</t>
    </r>
  </si>
  <si>
    <t>C2</t>
  </si>
  <si>
    <r>
      <t>Kleinstbetrieb, max. beanspruchte Leistung: 8 kW; cos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=0,9, 8'000 kWh/a</t>
    </r>
  </si>
  <si>
    <t>C1</t>
  </si>
  <si>
    <t>Gewerbe, Industrie und Dienstleistungsbetriebe</t>
  </si>
  <si>
    <t>Grosse, hoch elektrifizierte Eigentumswohnung, 7'500 kWh/a, Anschluss 25 Ampère</t>
  </si>
  <si>
    <t>H8</t>
  </si>
  <si>
    <t>Beheizung, 13'000 kWh/a, Anschluss 25 Ampère</t>
  </si>
  <si>
    <t xml:space="preserve">5-Zimmer-Einfamilienhaus mit Elektroherd, 100 Liter Elektroboiler, Tumbler, Wärmepumpe 5 kW zur </t>
  </si>
  <si>
    <t>H7</t>
  </si>
  <si>
    <t>25'000 kWh/a, Anschluss 40 Ampère</t>
  </si>
  <si>
    <t xml:space="preserve">5-Zimmer-Einfamilienhaus mit Elektroherd, 100 Liter Elektroboiler, Tumbler und mit elektrischer Widerstandsheizung, </t>
  </si>
  <si>
    <t>H6</t>
  </si>
  <si>
    <t>5-Zimmer-Einfamilienhaus mit Elektroherd, Elektroboiler und Tumbler, 7'500 kWh/a, Anschluss 25 Ampère</t>
  </si>
  <si>
    <t>H5</t>
  </si>
  <si>
    <t>5-Zimmerwohnung mit Elektroherd und Tumbler (ohne Elektroboiler), 4'500 kWh/a, Anschluss 25 Ampère</t>
  </si>
  <si>
    <t>H4</t>
  </si>
  <si>
    <t>4-Zimmerwohnung mit Elektroherd und Elektroboiler, 4'500 kWh/a, Anschluss 25 Ampère</t>
  </si>
  <si>
    <t>H3</t>
  </si>
  <si>
    <t>4-Zimmerwohnung mit Elektroherd, 2'500 kWh/a, Anschluss 20 Ampère</t>
  </si>
  <si>
    <t>H2</t>
  </si>
  <si>
    <t>2-Zimmerwohnung mit Elektroherd, 1'600 kWh/a, Anschluss 20 Ampère</t>
  </si>
  <si>
    <t>H1</t>
  </si>
  <si>
    <t>Haushalt</t>
  </si>
  <si>
    <t>Erfasst werden die Tarife für folgende Verbrauchskategorien:</t>
  </si>
  <si>
    <t>Fragen und Support:</t>
  </si>
  <si>
    <r>
      <t>●</t>
    </r>
    <r>
      <rPr>
        <sz val="10"/>
        <rFont val="Arial"/>
        <family val="2"/>
      </rPr>
      <t xml:space="preserve"> Für die Abgrenzung nach </t>
    </r>
    <r>
      <rPr>
        <b/>
        <sz val="10"/>
        <color indexed="8"/>
        <rFont val="Arial"/>
        <family val="2"/>
      </rPr>
      <t>Winter- und Sommertarif</t>
    </r>
    <r>
      <rPr>
        <sz val="10"/>
        <color indexed="8"/>
        <rFont val="Arial"/>
        <family val="2"/>
      </rPr>
      <t xml:space="preserve"> werden die nachstehenden Zeiträume unterstellt:</t>
    </r>
  </si>
  <si>
    <t>Was müssen Sie beachten?</t>
  </si>
  <si>
    <t>mit den vorgliegenden Tabellen diese Aufgabe so einfach wie möglich zu machen. Wir danken für Ihre Mitarbeit.</t>
  </si>
  <si>
    <t xml:space="preserve">Ja, Sie sind von Gesetzes wegen verpflichtet, der ElCom diese Daten zu übermitteln (Art. 12 Abs. 1 StromVG). Wir haben versucht, Ihnen </t>
  </si>
  <si>
    <t>Müssen die Daten unbedingt eingereicht werden?</t>
  </si>
  <si>
    <t>Die ElCom benötigt Ihre Daten, um einen gesamtschweizerischen Überblick über die Tarife zu erhalten. Ihre Daten werden ausserdem</t>
  </si>
  <si>
    <t>Weshalb diese Erfassung?</t>
  </si>
  <si>
    <t>Berechnen Sie die Tarife dabei so, wie Sie es in der Praxis einem solchen Kunden gegenüber tun würden.</t>
  </si>
  <si>
    <t xml:space="preserve">Bitte erfassen Sie hier Ihre Tarife für die 15 angegebenen Verbrauchsprofile. </t>
  </si>
  <si>
    <t>Herzlich willkommen zur Tariferhebung der ElCom!</t>
  </si>
  <si>
    <t>E-Mail</t>
  </si>
  <si>
    <t>Telefon</t>
  </si>
  <si>
    <t>PLZ und Ort</t>
  </si>
  <si>
    <t>Strasse und Nr.</t>
  </si>
  <si>
    <t>Vorname und Name</t>
  </si>
  <si>
    <t>Ansprechperson für Rückfragen</t>
  </si>
  <si>
    <t>Name des Unternehmens</t>
  </si>
  <si>
    <t>Geschäftsführendes Unternehmen, falls nicht identisch mit obigen Angaben</t>
  </si>
  <si>
    <t>Tarife gültig ab</t>
  </si>
  <si>
    <t>Adresszusatz</t>
  </si>
  <si>
    <t>Identifikatornummer des Netzbetreibers (gem. VSE)</t>
  </si>
  <si>
    <t>Name des Netzbetreibers</t>
  </si>
  <si>
    <t>Netzbetreiber</t>
  </si>
  <si>
    <t>Kontaktdaten</t>
  </si>
  <si>
    <t>Abgaben in Rp./kWh pro Kategorie</t>
  </si>
  <si>
    <t>Gemeinde</t>
  </si>
  <si>
    <t>Kanton</t>
  </si>
  <si>
    <t>Abgaben an Gemeinwesen</t>
  </si>
  <si>
    <t>Rp./kWh</t>
  </si>
  <si>
    <t>höchster Preis</t>
  </si>
  <si>
    <t>tiefster Preis</t>
  </si>
  <si>
    <r>
      <t xml:space="preserve">Durchschnittspreis für diesen Kunden </t>
    </r>
    <r>
      <rPr>
        <b/>
        <u/>
        <sz val="12"/>
        <rFont val="Arial"/>
        <family val="2"/>
      </rPr>
      <t>exkl.</t>
    </r>
    <r>
      <rPr>
        <b/>
        <sz val="12"/>
        <rFont val="Arial"/>
        <family val="2"/>
      </rPr>
      <t xml:space="preserve"> MWST</t>
    </r>
  </si>
  <si>
    <t>D. Bundesabgaben zur Förderung erneuerbarer Energien (KEV) sowie zum Schutz der Gewässer und Fische</t>
  </si>
  <si>
    <t>höchster Satz</t>
  </si>
  <si>
    <t>Konzessionsgebühren, Abgaben etc.</t>
  </si>
  <si>
    <t>niedrigster Satz</t>
  </si>
  <si>
    <t>C. Abgaben an Gemeinwesen im Versorgungsgebiet</t>
  </si>
  <si>
    <t>Total</t>
  </si>
  <si>
    <t>-</t>
  </si>
  <si>
    <t>4. Allfällige Rabatte</t>
  </si>
  <si>
    <t>Total vor Rabatt</t>
  </si>
  <si>
    <t>3. Arbeitspreis (Durchschnitt)</t>
  </si>
  <si>
    <t>CHF pro Jahr:</t>
  </si>
  <si>
    <t>2. Leistungspreis (Beispiel: 15 kW * 5 CHF/Monat * 12 = 900 CHF/Jahr)</t>
  </si>
  <si>
    <t>1. Grundpreis</t>
  </si>
  <si>
    <t>Bezeichnung des von Ihnen verwendeten Tarifs gemäss Ihrem Tarifblatt:</t>
  </si>
  <si>
    <t>B. Energielieferung</t>
  </si>
  <si>
    <t>5. Allfällige Rabatte</t>
  </si>
  <si>
    <t>4. Systemdienstleistungen swissgrid (sofern nicht oben enthalten)</t>
  </si>
  <si>
    <t>1. Grundpreis inkl. Preis für Messung und Zählermiete</t>
  </si>
  <si>
    <t>A. Netznutzung</t>
  </si>
  <si>
    <t>kWh</t>
  </si>
  <si>
    <t>22h-06h</t>
  </si>
  <si>
    <t>18h-22h</t>
  </si>
  <si>
    <t>12h-18h</t>
  </si>
  <si>
    <t>06h-12h</t>
  </si>
  <si>
    <t>Sommer:</t>
  </si>
  <si>
    <t>Winter:</t>
  </si>
  <si>
    <t>kWh, aufgeteilt wie folgt:</t>
  </si>
  <si>
    <t>Wohnung mit einem Gesamtverbrauch pro Jahr von</t>
  </si>
  <si>
    <t>Durchschnittspreis für Endverbraucher der Kategorie H1</t>
  </si>
  <si>
    <t>Durchschnitt:</t>
  </si>
  <si>
    <t>Total:</t>
  </si>
  <si>
    <t>[CHF]</t>
  </si>
  <si>
    <t>[Rp]</t>
  </si>
  <si>
    <t>[kWh]</t>
  </si>
  <si>
    <t>Errechneter Durchschnittspreis</t>
  </si>
  <si>
    <t>23-24h</t>
  </si>
  <si>
    <t>22-23h</t>
  </si>
  <si>
    <t>21-22h</t>
  </si>
  <si>
    <t>20-21h</t>
  </si>
  <si>
    <t>19-20h</t>
  </si>
  <si>
    <t>18-19h</t>
  </si>
  <si>
    <t>17-18h</t>
  </si>
  <si>
    <t>16-17h</t>
  </si>
  <si>
    <t>15-16h</t>
  </si>
  <si>
    <t>14-15h</t>
  </si>
  <si>
    <t>13-14h</t>
  </si>
  <si>
    <t>12-13h</t>
  </si>
  <si>
    <t>11-12h</t>
  </si>
  <si>
    <t>10-11h</t>
  </si>
  <si>
    <t>09-10h</t>
  </si>
  <si>
    <t>08-09h</t>
  </si>
  <si>
    <t>07-08h</t>
  </si>
  <si>
    <t>06-07h</t>
  </si>
  <si>
    <t>05-06h</t>
  </si>
  <si>
    <t>04-05h</t>
  </si>
  <si>
    <t>03-04h</t>
  </si>
  <si>
    <t>02-03h</t>
  </si>
  <si>
    <t>01-02h</t>
  </si>
  <si>
    <t>00-01h</t>
  </si>
  <si>
    <t>So.</t>
  </si>
  <si>
    <t>Sa.</t>
  </si>
  <si>
    <t>Mo.-Fr.</t>
  </si>
  <si>
    <t>Tarif Sommer</t>
  </si>
  <si>
    <t>Tarif Winter</t>
  </si>
  <si>
    <t>Arbeitspreis Netznutzung Kategorie H1</t>
  </si>
  <si>
    <t>Arbeitspreis Energielieferung Kategorie H1</t>
  </si>
  <si>
    <t>Durchschnittspreis für Endverbraucher der Kategorie H2</t>
  </si>
  <si>
    <t>Arbeitspreis Netznutzung Kategorie H2</t>
  </si>
  <si>
    <t>Arbeitspreis Energielieferung Kategorie H2</t>
  </si>
  <si>
    <t>Durchschnittspreis für Endverbraucher der Kategorie H3</t>
  </si>
  <si>
    <t>Arbeitspreis Netznutzung Kategorie H3</t>
  </si>
  <si>
    <t>Arbeitspreis Energielieferung Kategorie H3</t>
  </si>
  <si>
    <t>Durchschnittspreis für Endverbraucher der Kategorie H4</t>
  </si>
  <si>
    <t>Arbeitspreis Netznutzung Kategorie H4</t>
  </si>
  <si>
    <t>Arbeitspreis Energielieferung Kategorie H4</t>
  </si>
  <si>
    <t>Boiler:</t>
  </si>
  <si>
    <t>kWh für Boiler, aufgeteilt wie folgt:</t>
  </si>
  <si>
    <t>kWh und</t>
  </si>
  <si>
    <t>Durchschnittspreis für Endverbraucher der Kategorie H5</t>
  </si>
  <si>
    <t>Boiler Sommer</t>
  </si>
  <si>
    <t>Tarif/Produkt Sommer</t>
  </si>
  <si>
    <t>Boiler Winter</t>
  </si>
  <si>
    <t>Tarif/Produkt Winter</t>
  </si>
  <si>
    <t>Arbeitspreis Netznutzung Kategorie H5</t>
  </si>
  <si>
    <t>Arbeitspreis Energielieferung Kategorie H5</t>
  </si>
  <si>
    <t>Boiler/Heizung:</t>
  </si>
  <si>
    <t>kWh für Boiler/Heizung, aufgeteilt wie folgt:</t>
  </si>
  <si>
    <t>Durchschnittspreis für Endverbraucher der Kategorie H6</t>
  </si>
  <si>
    <t>Boiler-Heizung  Sommer</t>
  </si>
  <si>
    <t>Boiler-Heizung  Winter</t>
  </si>
  <si>
    <t>Arbeitspreis Netznutzung Kategorie H6</t>
  </si>
  <si>
    <t>Arbeitspreis Energielieferung Kategorie H6</t>
  </si>
  <si>
    <t>Wärmepumpe:</t>
  </si>
  <si>
    <t>kWh für Wärmepumpe, aufgeteilt wie folgt:</t>
  </si>
  <si>
    <t>Durchschnittspreis für Endverbraucher der Kategorie H7</t>
  </si>
  <si>
    <t>Boiler-Wärmepumpe  Sommer</t>
  </si>
  <si>
    <t>Boiler-Wärmepumpe  Winter</t>
  </si>
  <si>
    <t>Arbeitspreis Netznutzung Kategorie H7</t>
  </si>
  <si>
    <t>Arbeitspreis Energielieferung Kategorie H7</t>
  </si>
  <si>
    <t>Durchschnittspreis für Endverbraucher der Kategorie H8</t>
  </si>
  <si>
    <t>Arbeitspreis Netznutzung Kategorie H8</t>
  </si>
  <si>
    <t>Arbeitspreis Energielieferung Kategorie H8</t>
  </si>
  <si>
    <t>Sa - So</t>
  </si>
  <si>
    <t>Mo - Fr</t>
  </si>
  <si>
    <t>kW Leistung</t>
  </si>
  <si>
    <t>Betrieb mit einem Gesamtverbrauch pro Jahr von</t>
  </si>
  <si>
    <t>Durchschnittspreis für Endverbraucher der Kategorie C1</t>
  </si>
  <si>
    <t>Arbeitspreis Netznutzung Kategorie C1</t>
  </si>
  <si>
    <t>Arbeitspreis Energielieferung Kategorie C1</t>
  </si>
  <si>
    <t>Durchschnittspreis für Endverbraucher der Kategorie C2</t>
  </si>
  <si>
    <t>Arbeitspreis Netznutzung Kategorie C2</t>
  </si>
  <si>
    <t>Arbeitspreis Energielieferung Kategorie C2</t>
  </si>
  <si>
    <t>Durchschnittspreis für Endverbraucher der Kategorie C3</t>
  </si>
  <si>
    <t>Arbeitspreis Netznutzung Kategorie C3</t>
  </si>
  <si>
    <t>Arbeitspreis Energielieferung Kategorie C3</t>
  </si>
  <si>
    <t>Durchschnittspreis für Endverbraucher der Kategorie C4</t>
  </si>
  <si>
    <t>Arbeitspreis Netznutzung Kategorie C4</t>
  </si>
  <si>
    <t>Arbeitspreis Energielieferung Kategorie C4</t>
  </si>
  <si>
    <t>Betrieb mit eigener Trafostation und einem Gesamtverbrauch pro Jahr von</t>
  </si>
  <si>
    <t>Durchschnittspreis für Endverbraucher der Kategorie C5</t>
  </si>
  <si>
    <t>Arbeitspreis Netznutzung Kategorie C5</t>
  </si>
  <si>
    <t>Arbeitspreis Energielieferung Kategorie C5</t>
  </si>
  <si>
    <t>Durchschnittspreis für Endverbraucher der Kategorie C6</t>
  </si>
  <si>
    <t>Arbeitspreis Netznutzung Kategorie C6</t>
  </si>
  <si>
    <t>Arbeitspreis Energielieferung Kategorie C6</t>
  </si>
  <si>
    <t>Durchschnittspreis für Endverbraucher der Kategorie C7</t>
  </si>
  <si>
    <t>Arbeitspreis Netznutzung Kategorie C7</t>
  </si>
  <si>
    <t>Arbeitspreis Energielieferung Kategorie C7</t>
  </si>
  <si>
    <t>Durchschnittskosten (max.)</t>
  </si>
  <si>
    <t>Durchschnittskosten (min.)</t>
  </si>
  <si>
    <t>KEV und Gewässerschutz</t>
  </si>
  <si>
    <t>Abgaben (max.)</t>
  </si>
  <si>
    <t>Abgaben (min.)</t>
  </si>
  <si>
    <t>Energielieferung</t>
  </si>
  <si>
    <t>Netznutzung</t>
  </si>
  <si>
    <t>Tarifübersicht</t>
  </si>
  <si>
    <t>Herzlichen Dank für Ihre wertvolle Zusammenarbeit.</t>
  </si>
  <si>
    <t>4. Wenn die Datei erfolgreich übermittelt wurde, erhalten Sie eine Bestätigung per E-Mail.</t>
  </si>
  <si>
    <t>3. Wählen Sie im Menü den Punkt "Dateien zur ElCom hochladen" und folgen Sie den dortigen Anweisungen.</t>
  </si>
  <si>
    <r>
      <t xml:space="preserve">2. Steigen Sie wieder ins Webportal der ElCom ein (mit Ihrem Benutzernamen und Passwort): </t>
    </r>
    <r>
      <rPr>
        <b/>
        <sz val="10"/>
        <rFont val="Arial"/>
        <family val="2"/>
      </rPr>
      <t>www.elcomdata.admin.ch</t>
    </r>
  </si>
  <si>
    <t>1. Speichern Sie diese Datei auf Ihrer Festplatte</t>
  </si>
  <si>
    <t>Folgende Schritte müssen Sie noch tun:</t>
  </si>
  <si>
    <t>Haben Sie alle Tarife erfasst? Gratulation - Sie haben es fast geschafft!</t>
  </si>
  <si>
    <t>Versand an die ElCom</t>
  </si>
  <si>
    <r>
      <t xml:space="preserve">5. Bitte denken Sie daran, dass Sie uns zusätzlich Ihre </t>
    </r>
    <r>
      <rPr>
        <b/>
        <sz val="10"/>
        <rFont val="Arial"/>
        <family val="2"/>
      </rPr>
      <t>Tarifblätter</t>
    </r>
    <r>
      <rPr>
        <sz val="10"/>
        <rFont val="Arial"/>
        <family val="2"/>
      </rPr>
      <t xml:space="preserve"> (in Form einer einzigen PDF-Datei) übermitteln müssen.</t>
    </r>
  </si>
  <si>
    <t>2. Leistungspreis (Beispiel: 8 kW * 5 CHF/Monat * 12 = 480 CHF/Jahr)</t>
  </si>
  <si>
    <t>2. Leistungspreis (Beispiel: 50 kW * 5 CHF/Monat * 12 = 3000 CHF/Jahr)</t>
  </si>
  <si>
    <t>2. Leistungspreis (Beispiel: 150 kW * 5 CHF/Monat * 12 = 9000 CHF/Jahr)</t>
  </si>
  <si>
    <t>2. Leistungspreis (Beispiel: 400 kW * 5 CHF/Monat * 12 = 24000 CHF/Jahr)</t>
  </si>
  <si>
    <t>2. Leistungspreis (Beispiel: 1630 kW * 5 CHF/Monat * 12 = 97800 CHF/Jahr)</t>
  </si>
  <si>
    <t>Beachten Sie bitte, dass neu auch dieses Feld auszufüllen ist.</t>
  </si>
  <si>
    <t>Tel. 058 462 50 97 oder data@elcom.admin.ch</t>
  </si>
  <si>
    <t>dem Bundesamt für Statistik für den Landesindex der Konsumentenpreise weitergeleitet.</t>
  </si>
  <si>
    <t xml:space="preserve">   welches dem Endverbraucher in Rechnung gestellt wird, wenn er kein anderes Produkt wählt.</t>
  </si>
  <si>
    <t>Zuschlag gemäss Art. 3j Abs. 1 EnV</t>
  </si>
  <si>
    <r>
      <t>● Für alle Tarife sind die Preise des</t>
    </r>
    <r>
      <rPr>
        <b/>
        <sz val="10"/>
        <rFont val="Arial"/>
        <family val="2"/>
      </rPr>
      <t xml:space="preserve"> Standard-Produkts</t>
    </r>
    <r>
      <rPr>
        <sz val="10"/>
        <rFont val="Arial"/>
        <family val="2"/>
      </rPr>
      <t xml:space="preserve"> einzutragen. Als Standard-Produkt gilt dasjenige Produkt,</t>
    </r>
  </si>
  <si>
    <t>Zögern Sie nicht, uns bei Fragen zu kontaktieren. Wir unterstützen Sie gerne zu den üblichen Bürozeiten.</t>
  </si>
  <si>
    <t>Version 1.0 / 26.11.2019</t>
  </si>
  <si>
    <t>Erfassung der Elektrizitätstarife 2021</t>
  </si>
  <si>
    <t>Ja</t>
  </si>
  <si>
    <t>Nein</t>
  </si>
  <si>
    <t>Haben Sie einen Ihrer Tarife seit dem letzten Jahr erhöht?</t>
  </si>
  <si>
    <t>FehlerID</t>
  </si>
  <si>
    <t>Auftrittsort</t>
  </si>
  <si>
    <t>Fehlerbeschreibung</t>
  </si>
  <si>
    <t>Begründung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</si>
</sst>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&quot;SFr.&quot;\ #,##0.00"/>
    <numFmt numFmtId="166" formatCode="_ * #,##0_ ;_ * \-#,##0_ ;_ * &quot;-&quot;??_ ;_ @_ "/>
    <numFmt numFmtId="167" formatCode="0.0000"/>
    <numFmt numFmtId="168" formatCode="#,##0.0000"/>
  </numFmts>
  <fonts count="23" x14ac:knownFonts="1"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b/>
      <sz val="11"/>
      <name val="Arial"/>
      <family val="2"/>
    </font>
    <font>
      <b/>
      <sz val="12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color indexed="47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color theme="0" tint="-0.14999847407452621"/>
      <name val="Arial"/>
      <family val="2"/>
    </font>
    <font>
      <b/>
      <sz val="14"/>
      <color rgb="FF000000"/>
      <name val="Wingdings 3"/>
      <family val="1"/>
      <charset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</fills>
  <borders count="40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9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9"/>
      </right>
      <top/>
      <bottom style="thin">
        <color indexed="9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55"/>
      </left>
      <right/>
      <top style="thin">
        <color indexed="64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9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64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9"/>
      </bottom>
      <diagonal/>
    </border>
    <border>
      <left style="thin">
        <color indexed="64"/>
      </left>
      <right/>
      <top style="thin">
        <color indexed="55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168">
    <xf numFmtId="0" fontId="0" fillId="0" borderId="0" xfId="0"/>
    <xf numFmtId="0" fontId="1" fillId="0" borderId="0" xfId="3"/>
    <xf numFmtId="0" fontId="1" fillId="0" borderId="0" xfId="3" applyAlignment="1">
      <alignment horizontal="left"/>
    </xf>
    <xf numFmtId="0" fontId="2" fillId="0" borderId="0" xfId="3" applyFont="1"/>
    <xf numFmtId="2" fontId="2" fillId="2" borderId="1" xfId="3" applyNumberFormat="1" applyFont="1" applyFill="1" applyBorder="1" applyAlignment="1" applyProtection="1">
      <alignment horizontal="center"/>
      <protection locked="0"/>
    </xf>
    <xf numFmtId="164" fontId="4" fillId="3" borderId="2" xfId="1" applyFont="1" applyFill="1" applyBorder="1" applyAlignment="1">
      <alignment horizontal="left" vertical="center"/>
    </xf>
    <xf numFmtId="164" fontId="6" fillId="3" borderId="2" xfId="1" applyFont="1" applyFill="1" applyBorder="1" applyAlignment="1">
      <alignment horizontal="center" vertical="center"/>
    </xf>
    <xf numFmtId="0" fontId="1" fillId="0" borderId="0" xfId="4"/>
    <xf numFmtId="4" fontId="4" fillId="3" borderId="0" xfId="4" applyNumberFormat="1" applyFont="1" applyFill="1"/>
    <xf numFmtId="0" fontId="4" fillId="3" borderId="0" xfId="4" applyFont="1" applyFill="1"/>
    <xf numFmtId="0" fontId="1" fillId="3" borderId="0" xfId="4" applyFill="1"/>
    <xf numFmtId="4" fontId="2" fillId="2" borderId="1" xfId="4" applyNumberFormat="1" applyFont="1" applyFill="1" applyBorder="1" applyAlignment="1" applyProtection="1">
      <alignment horizontal="right" vertical="top"/>
      <protection locked="0"/>
    </xf>
    <xf numFmtId="4" fontId="2" fillId="3" borderId="0" xfId="4" applyNumberFormat="1" applyFont="1" applyFill="1"/>
    <xf numFmtId="0" fontId="2" fillId="3" borderId="0" xfId="4" applyFont="1" applyFill="1"/>
    <xf numFmtId="3" fontId="2" fillId="2" borderId="1" xfId="4" applyNumberFormat="1" applyFont="1" applyFill="1" applyBorder="1" applyAlignment="1" applyProtection="1">
      <alignment horizontal="right" vertical="top"/>
      <protection locked="0"/>
    </xf>
    <xf numFmtId="3" fontId="2" fillId="2" borderId="1" xfId="4" applyNumberFormat="1" applyFont="1" applyFill="1" applyBorder="1" applyAlignment="1" applyProtection="1">
      <alignment horizontal="right"/>
      <protection locked="0"/>
    </xf>
    <xf numFmtId="4" fontId="2" fillId="2" borderId="1" xfId="4" applyNumberFormat="1" applyFont="1" applyFill="1" applyBorder="1" applyAlignment="1" applyProtection="1">
      <alignment horizontal="right"/>
      <protection locked="0"/>
    </xf>
    <xf numFmtId="166" fontId="4" fillId="3" borderId="0" xfId="2" applyNumberFormat="1" applyFont="1" applyFill="1"/>
    <xf numFmtId="164" fontId="4" fillId="3" borderId="2" xfId="2" applyFont="1" applyFill="1" applyBorder="1" applyAlignment="1">
      <alignment horizontal="right" vertical="center"/>
    </xf>
    <xf numFmtId="4" fontId="1" fillId="3" borderId="0" xfId="4" applyNumberFormat="1" applyFill="1"/>
    <xf numFmtId="3" fontId="1" fillId="3" borderId="0" xfId="4" applyNumberFormat="1" applyFill="1"/>
    <xf numFmtId="2" fontId="2" fillId="2" borderId="3" xfId="4" applyNumberFormat="1" applyFont="1" applyFill="1" applyBorder="1" applyAlignment="1" applyProtection="1">
      <alignment horizontal="center"/>
      <protection locked="0"/>
    </xf>
    <xf numFmtId="1" fontId="1" fillId="3" borderId="0" xfId="4" applyNumberFormat="1" applyFill="1" applyAlignment="1">
      <alignment horizontal="left"/>
    </xf>
    <xf numFmtId="10" fontId="1" fillId="3" borderId="0" xfId="4" applyNumberFormat="1" applyFill="1" applyAlignment="1">
      <alignment horizontal="center"/>
    </xf>
    <xf numFmtId="2" fontId="2" fillId="2" borderId="6" xfId="4" applyNumberFormat="1" applyFont="1" applyFill="1" applyBorder="1" applyAlignment="1" applyProtection="1">
      <alignment horizontal="center"/>
      <protection locked="0"/>
    </xf>
    <xf numFmtId="2" fontId="2" fillId="2" borderId="7" xfId="4" applyNumberFormat="1" applyFont="1" applyFill="1" applyBorder="1" applyAlignment="1" applyProtection="1">
      <alignment horizontal="center"/>
      <protection locked="0"/>
    </xf>
    <xf numFmtId="2" fontId="2" fillId="2" borderId="8" xfId="4" applyNumberFormat="1" applyFont="1" applyFill="1" applyBorder="1" applyAlignment="1" applyProtection="1">
      <alignment horizontal="center"/>
      <protection locked="0"/>
    </xf>
    <xf numFmtId="2" fontId="2" fillId="2" borderId="9" xfId="4" applyNumberFormat="1" applyFont="1" applyFill="1" applyBorder="1" applyAlignment="1" applyProtection="1">
      <alignment horizontal="center"/>
      <protection locked="0"/>
    </xf>
    <xf numFmtId="2" fontId="2" fillId="2" borderId="10" xfId="4" applyNumberFormat="1" applyFont="1" applyFill="1" applyBorder="1" applyAlignment="1" applyProtection="1">
      <alignment horizontal="center"/>
      <protection locked="0"/>
    </xf>
    <xf numFmtId="2" fontId="2" fillId="2" borderId="11" xfId="4" applyNumberFormat="1" applyFont="1" applyFill="1" applyBorder="1" applyAlignment="1" applyProtection="1">
      <alignment horizontal="center"/>
      <protection locked="0"/>
    </xf>
    <xf numFmtId="2" fontId="2" fillId="2" borderId="12" xfId="4" applyNumberFormat="1" applyFont="1" applyFill="1" applyBorder="1" applyAlignment="1" applyProtection="1">
      <alignment horizontal="center"/>
      <protection locked="0"/>
    </xf>
    <xf numFmtId="2" fontId="2" fillId="2" borderId="13" xfId="4" applyNumberFormat="1" applyFont="1" applyFill="1" applyBorder="1" applyAlignment="1" applyProtection="1">
      <alignment horizontal="center"/>
      <protection locked="0"/>
    </xf>
    <xf numFmtId="2" fontId="2" fillId="2" borderId="14" xfId="4" applyNumberFormat="1" applyFont="1" applyFill="1" applyBorder="1" applyAlignment="1" applyProtection="1">
      <alignment horizontal="center"/>
      <protection locked="0"/>
    </xf>
    <xf numFmtId="2" fontId="2" fillId="2" borderId="15" xfId="4" applyNumberFormat="1" applyFont="1" applyFill="1" applyBorder="1" applyAlignment="1" applyProtection="1">
      <alignment horizontal="center"/>
      <protection locked="0"/>
    </xf>
    <xf numFmtId="2" fontId="2" fillId="2" borderId="1" xfId="4" applyNumberFormat="1" applyFont="1" applyFill="1" applyBorder="1" applyAlignment="1" applyProtection="1">
      <alignment horizontal="center"/>
      <protection locked="0"/>
    </xf>
    <xf numFmtId="2" fontId="2" fillId="2" borderId="16" xfId="4" applyNumberFormat="1" applyFont="1" applyFill="1" applyBorder="1" applyAlignment="1" applyProtection="1">
      <alignment horizontal="center"/>
      <protection locked="0"/>
    </xf>
    <xf numFmtId="2" fontId="2" fillId="2" borderId="17" xfId="4" applyNumberFormat="1" applyFont="1" applyFill="1" applyBorder="1" applyAlignment="1" applyProtection="1">
      <alignment horizontal="center"/>
      <protection locked="0"/>
    </xf>
    <xf numFmtId="164" fontId="2" fillId="3" borderId="2" xfId="2" applyFont="1" applyFill="1" applyBorder="1" applyAlignment="1">
      <alignment horizontal="right" vertical="center"/>
    </xf>
    <xf numFmtId="164" fontId="2" fillId="3" borderId="5" xfId="2" applyFont="1" applyFill="1" applyBorder="1" applyAlignment="1">
      <alignment horizontal="right" vertical="center"/>
    </xf>
    <xf numFmtId="164" fontId="4" fillId="3" borderId="4" xfId="2" applyFont="1" applyFill="1" applyBorder="1" applyAlignment="1">
      <alignment horizontal="center" vertical="center"/>
    </xf>
    <xf numFmtId="0" fontId="2" fillId="0" borderId="0" xfId="4" applyFont="1"/>
    <xf numFmtId="0" fontId="2" fillId="5" borderId="0" xfId="4" applyFont="1" applyFill="1"/>
    <xf numFmtId="0" fontId="4" fillId="5" borderId="0" xfId="4" applyFont="1" applyFill="1"/>
    <xf numFmtId="2" fontId="4" fillId="5" borderId="0" xfId="4" applyNumberFormat="1" applyFont="1" applyFill="1"/>
    <xf numFmtId="0" fontId="7" fillId="5" borderId="0" xfId="4" applyFont="1" applyFill="1"/>
    <xf numFmtId="0" fontId="4" fillId="5" borderId="0" xfId="4" applyFont="1" applyFill="1"/>
    <xf numFmtId="0" fontId="2" fillId="5" borderId="0" xfId="4" applyFont="1" applyFill="1" applyAlignment="1">
      <alignment vertical="top"/>
    </xf>
    <xf numFmtId="4" fontId="2" fillId="5" borderId="0" xfId="4" applyNumberFormat="1" applyFont="1" applyFill="1" applyAlignment="1">
      <alignment vertical="top"/>
    </xf>
    <xf numFmtId="2" fontId="2" fillId="5" borderId="0" xfId="4" applyNumberFormat="1" applyFont="1" applyFill="1" applyAlignment="1">
      <alignment vertical="top"/>
    </xf>
    <xf numFmtId="0" fontId="2" fillId="5" borderId="0" xfId="4" applyFont="1" applyFill="1"/>
    <xf numFmtId="0" fontId="2" fillId="5" borderId="0" xfId="4" quotePrefix="1" applyFont="1" applyFill="1" applyAlignment="1">
      <alignment horizontal="right"/>
    </xf>
    <xf numFmtId="0" fontId="2" fillId="5" borderId="0" xfId="4" quotePrefix="1" applyFont="1" applyFill="1"/>
    <xf numFmtId="4" fontId="2" fillId="5" borderId="0" xfId="4" applyNumberFormat="1" applyFont="1" applyFill="1"/>
    <xf numFmtId="2" fontId="2" fillId="5" borderId="0" xfId="4" applyNumberFormat="1" applyFont="1" applyFill="1"/>
    <xf numFmtId="3" fontId="2" fillId="6" borderId="1" xfId="4" applyNumberFormat="1" applyFont="1" applyFill="1" applyBorder="1" applyAlignment="1" applyProtection="1">
      <alignment horizontal="right"/>
      <protection locked="0"/>
    </xf>
    <xf numFmtId="3" fontId="2" fillId="6" borderId="1" xfId="4" applyNumberFormat="1" applyFont="1" applyFill="1" applyBorder="1" applyAlignment="1" applyProtection="1">
      <alignment horizontal="right" vertical="top"/>
      <protection locked="0"/>
    </xf>
    <xf numFmtId="4" fontId="2" fillId="6" borderId="1" xfId="4" applyNumberFormat="1" applyFont="1" applyFill="1" applyBorder="1" applyAlignment="1" applyProtection="1">
      <alignment horizontal="right" vertical="top"/>
      <protection locked="0"/>
    </xf>
    <xf numFmtId="4" fontId="2" fillId="6" borderId="1" xfId="4" applyNumberFormat="1" applyFont="1" applyFill="1" applyBorder="1" applyAlignment="1" applyProtection="1">
      <alignment horizontal="right"/>
      <protection locked="0"/>
    </xf>
    <xf numFmtId="0" fontId="2" fillId="5" borderId="0" xfId="4" applyFont="1" applyFill="1" applyAlignment="1">
      <alignment horizontal="left"/>
    </xf>
    <xf numFmtId="0" fontId="2" fillId="5" borderId="0" xfId="3" applyFont="1" applyFill="1"/>
    <xf numFmtId="0" fontId="13" fillId="5" borderId="0" xfId="3" applyFont="1" applyFill="1"/>
    <xf numFmtId="0" fontId="10" fillId="5" borderId="0" xfId="3" applyFont="1" applyFill="1" applyAlignment="1">
      <alignment horizontal="center" vertical="center"/>
    </xf>
    <xf numFmtId="0" fontId="12" fillId="5" borderId="0" xfId="3" applyFont="1" applyFill="1"/>
    <xf numFmtId="0" fontId="4" fillId="5" borderId="0" xfId="3" applyFont="1" applyFill="1"/>
    <xf numFmtId="0" fontId="11" fillId="5" borderId="0" xfId="3" applyFont="1" applyFill="1"/>
    <xf numFmtId="0" fontId="7" fillId="5" borderId="0" xfId="3" applyFont="1" applyFill="1"/>
    <xf numFmtId="0" fontId="10" fillId="5" borderId="0" xfId="3" applyFont="1" applyFill="1"/>
    <xf numFmtId="0" fontId="1" fillId="5" borderId="0" xfId="3" applyFill="1" applyAlignment="1">
      <alignment vertical="center"/>
    </xf>
    <xf numFmtId="0" fontId="2" fillId="5" borderId="0" xfId="3" applyFont="1" applyFill="1" applyAlignment="1">
      <alignment vertical="center"/>
    </xf>
    <xf numFmtId="0" fontId="6" fillId="5" borderId="0" xfId="3" applyFont="1" applyFill="1"/>
    <xf numFmtId="0" fontId="3" fillId="5" borderId="0" xfId="3" applyFont="1" applyFill="1" applyAlignment="1">
      <alignment horizontal="right"/>
    </xf>
    <xf numFmtId="0" fontId="13" fillId="5" borderId="0" xfId="4" applyFont="1" applyFill="1"/>
    <xf numFmtId="0" fontId="4" fillId="5" borderId="18" xfId="4" applyFont="1" applyFill="1" applyBorder="1"/>
    <xf numFmtId="4" fontId="4" fillId="5" borderId="18" xfId="4" applyNumberFormat="1" applyFont="1" applyFill="1" applyBorder="1"/>
    <xf numFmtId="4" fontId="4" fillId="5" borderId="0" xfId="4" applyNumberFormat="1" applyFont="1" applyFill="1"/>
    <xf numFmtId="0" fontId="10" fillId="5" borderId="0" xfId="4" applyFont="1" applyFill="1"/>
    <xf numFmtId="0" fontId="10" fillId="5" borderId="18" xfId="4" applyFont="1" applyFill="1" applyBorder="1"/>
    <xf numFmtId="4" fontId="10" fillId="5" borderId="18" xfId="4" applyNumberFormat="1" applyFont="1" applyFill="1" applyBorder="1"/>
    <xf numFmtId="0" fontId="2" fillId="5" borderId="19" xfId="4" applyFont="1" applyFill="1" applyBorder="1"/>
    <xf numFmtId="3" fontId="4" fillId="5" borderId="19" xfId="4" applyNumberFormat="1" applyFont="1" applyFill="1" applyBorder="1"/>
    <xf numFmtId="4" fontId="4" fillId="5" borderId="19" xfId="4" applyNumberFormat="1" applyFont="1" applyFill="1" applyBorder="1"/>
    <xf numFmtId="0" fontId="2" fillId="5" borderId="0" xfId="4" applyFont="1" applyFill="1" applyAlignment="1">
      <alignment horizontal="right"/>
    </xf>
    <xf numFmtId="2" fontId="2" fillId="5" borderId="0" xfId="4" applyNumberFormat="1" applyFont="1" applyFill="1" applyAlignment="1">
      <alignment horizontal="right"/>
    </xf>
    <xf numFmtId="4" fontId="2" fillId="5" borderId="0" xfId="4" applyNumberFormat="1" applyFont="1" applyFill="1" applyAlignment="1">
      <alignment horizontal="right"/>
    </xf>
    <xf numFmtId="0" fontId="2" fillId="5" borderId="20" xfId="4" applyFont="1" applyFill="1" applyBorder="1" applyAlignment="1">
      <alignment horizontal="center"/>
    </xf>
    <xf numFmtId="0" fontId="2" fillId="5" borderId="0" xfId="4" applyFont="1" applyFill="1" applyAlignment="1">
      <alignment horizontal="center"/>
    </xf>
    <xf numFmtId="0" fontId="2" fillId="5" borderId="21" xfId="4" applyFont="1" applyFill="1" applyBorder="1" applyAlignment="1">
      <alignment horizontal="center"/>
    </xf>
    <xf numFmtId="0" fontId="3" fillId="5" borderId="20" xfId="4" applyFont="1" applyFill="1" applyBorder="1" applyAlignment="1">
      <alignment horizontal="center"/>
    </xf>
    <xf numFmtId="0" fontId="3" fillId="5" borderId="18" xfId="4" applyFont="1" applyFill="1" applyBorder="1" applyAlignment="1">
      <alignment horizontal="center"/>
    </xf>
    <xf numFmtId="0" fontId="3" fillId="5" borderId="22" xfId="4" applyFont="1" applyFill="1" applyBorder="1" applyAlignment="1">
      <alignment horizontal="center"/>
    </xf>
    <xf numFmtId="0" fontId="10" fillId="5" borderId="0" xfId="4" applyFont="1" applyFill="1"/>
    <xf numFmtId="4" fontId="10" fillId="5" borderId="0" xfId="4" applyNumberFormat="1" applyFont="1" applyFill="1"/>
    <xf numFmtId="3" fontId="2" fillId="5" borderId="0" xfId="4" applyNumberFormat="1" applyFont="1" applyFill="1"/>
    <xf numFmtId="1" fontId="2" fillId="5" borderId="0" xfId="4" applyNumberFormat="1" applyFont="1" applyFill="1" applyAlignment="1">
      <alignment horizontal="right"/>
    </xf>
    <xf numFmtId="1" fontId="2" fillId="5" borderId="0" xfId="4" applyNumberFormat="1" applyFont="1" applyFill="1" applyAlignment="1">
      <alignment horizontal="left"/>
    </xf>
    <xf numFmtId="3" fontId="2" fillId="5" borderId="0" xfId="4" applyNumberFormat="1" applyFont="1" applyFill="1" applyAlignment="1">
      <alignment horizontal="right"/>
    </xf>
    <xf numFmtId="2" fontId="4" fillId="5" borderId="19" xfId="4" applyNumberFormat="1" applyFont="1" applyFill="1" applyBorder="1"/>
    <xf numFmtId="3" fontId="1" fillId="5" borderId="0" xfId="4" applyNumberFormat="1" applyFill="1"/>
    <xf numFmtId="165" fontId="10" fillId="5" borderId="0" xfId="3" applyNumberFormat="1" applyFont="1" applyFill="1" applyAlignment="1">
      <alignment horizontal="center" vertical="center"/>
    </xf>
    <xf numFmtId="0" fontId="10" fillId="5" borderId="23" xfId="4" applyFont="1" applyFill="1" applyBorder="1"/>
    <xf numFmtId="4" fontId="10" fillId="5" borderId="23" xfId="4" applyNumberFormat="1" applyFont="1" applyFill="1" applyBorder="1"/>
    <xf numFmtId="0" fontId="1" fillId="5" borderId="0" xfId="3" applyFill="1"/>
    <xf numFmtId="0" fontId="1" fillId="5" borderId="0" xfId="4" applyFill="1"/>
    <xf numFmtId="0" fontId="1" fillId="5" borderId="0" xfId="4" applyFill="1"/>
    <xf numFmtId="0" fontId="1" fillId="5" borderId="0" xfId="3" applyFill="1"/>
    <xf numFmtId="0" fontId="1" fillId="7" borderId="0" xfId="4" applyFill="1"/>
    <xf numFmtId="0" fontId="1" fillId="7" borderId="0" xfId="4" applyFill="1"/>
    <xf numFmtId="0" fontId="1" fillId="5" borderId="0" xfId="4" applyFill="1"/>
    <xf numFmtId="0" fontId="1" fillId="5" borderId="0" xfId="3" applyFill="1" applyAlignment="1">
      <alignment vertical="center"/>
    </xf>
    <xf numFmtId="0" fontId="1" fillId="5" borderId="0" xfId="3" applyFont="1" applyFill="1" applyAlignment="1"/>
    <xf numFmtId="0" fontId="2" fillId="5" borderId="0" xfId="3" applyFont="1" applyFill="1" applyAlignment="1"/>
    <xf numFmtId="0" fontId="15" fillId="5" borderId="0" xfId="3" applyFont="1" applyFill="1"/>
    <xf numFmtId="0" fontId="1" fillId="5" borderId="0" xfId="3" applyFont="1" applyFill="1" applyAlignment="1">
      <alignment vertical="center"/>
    </xf>
    <xf numFmtId="0" fontId="15" fillId="5" borderId="0" xfId="3" applyFont="1" applyFill="1" applyProtection="1">
      <protection locked="0"/>
    </xf>
    <xf numFmtId="0" fontId="1" fillId="5" borderId="0" xfId="3" applyFont="1" applyFill="1" applyAlignment="1">
      <alignment horizontal="right" vertical="center"/>
    </xf>
    <xf numFmtId="167" fontId="2" fillId="5" borderId="0" xfId="4" applyNumberFormat="1" applyFont="1" applyFill="1" applyAlignment="1">
      <alignment horizontal="right"/>
    </xf>
    <xf numFmtId="167" fontId="1" fillId="3" borderId="0" xfId="4" applyNumberFormat="1" applyFill="1"/>
    <xf numFmtId="168" fontId="2" fillId="5" borderId="0" xfId="4" applyNumberFormat="1" applyFont="1" applyFill="1"/>
    <xf numFmtId="168" fontId="2" fillId="5" borderId="0" xfId="4" applyNumberFormat="1" applyFont="1" applyFill="1" applyAlignment="1">
      <alignment vertical="top"/>
    </xf>
    <xf numFmtId="3" fontId="1" fillId="8" borderId="0" xfId="4" applyNumberFormat="1" applyFill="1"/>
    <xf numFmtId="0" fontId="1" fillId="5" borderId="0" xfId="3" applyFont="1" applyFill="1"/>
    <xf numFmtId="0" fontId="1" fillId="9" borderId="0" xfId="4" applyFill="1"/>
    <xf numFmtId="168" fontId="2" fillId="9" borderId="0" xfId="4" applyNumberFormat="1" applyFont="1" applyFill="1"/>
    <xf numFmtId="4" fontId="4" fillId="9" borderId="0" xfId="4" applyNumberFormat="1" applyFont="1" applyFill="1"/>
    <xf numFmtId="167" fontId="1" fillId="9" borderId="0" xfId="4" applyNumberFormat="1" applyFill="1"/>
    <xf numFmtId="4" fontId="1" fillId="9" borderId="0" xfId="4" applyNumberFormat="1" applyFill="1"/>
    <xf numFmtId="164" fontId="4" fillId="5" borderId="2" xfId="2" applyFont="1" applyFill="1" applyBorder="1" applyAlignment="1">
      <alignment horizontal="right" vertical="center"/>
    </xf>
    <xf numFmtId="2" fontId="2" fillId="9" borderId="3" xfId="4" applyNumberFormat="1" applyFont="1" applyFill="1" applyBorder="1" applyAlignment="1" applyProtection="1">
      <alignment horizontal="center"/>
      <protection locked="0"/>
    </xf>
    <xf numFmtId="0" fontId="1" fillId="5" borderId="0" xfId="4" applyFont="1" applyFill="1"/>
    <xf numFmtId="0" fontId="21" fillId="0" borderId="0" xfId="3" applyFont="1" applyBorder="1"/>
    <xf numFmtId="0" fontId="1" fillId="0" borderId="0" xfId="3" applyFont="1" applyBorder="1"/>
    <xf numFmtId="0" fontId="21" fillId="0" borderId="0" xfId="3" applyFont="1"/>
    <xf numFmtId="0" fontId="22" fillId="0" borderId="34" xfId="0" applyFont="1" applyBorder="1"/>
    <xf numFmtId="0" fontId="22" fillId="0" borderId="36" xfId="0" applyFont="1" applyBorder="1"/>
    <xf numFmtId="0" fontId="22" fillId="0" borderId="38" xfId="0" applyFont="1" applyBorder="1"/>
    <xf numFmtId="0" fontId="1" fillId="0" borderId="35" xfId="4" applyBorder="1"/>
    <xf numFmtId="0" fontId="1" fillId="0" borderId="37" xfId="4" applyBorder="1"/>
    <xf numFmtId="0" fontId="1" fillId="0" borderId="39" xfId="4" applyBorder="1"/>
    <xf numFmtId="49" fontId="2" fillId="4" borderId="24" xfId="3" applyNumberFormat="1" applyFont="1" applyFill="1" applyBorder="1" applyAlignment="1" applyProtection="1">
      <alignment horizontal="left"/>
      <protection locked="0"/>
    </xf>
    <xf numFmtId="49" fontId="2" fillId="4" borderId="25" xfId="3" applyNumberFormat="1" applyFont="1" applyFill="1" applyBorder="1" applyAlignment="1" applyProtection="1">
      <alignment horizontal="left"/>
      <protection locked="0"/>
    </xf>
    <xf numFmtId="49" fontId="2" fillId="4" borderId="33" xfId="3" applyNumberFormat="1" applyFont="1" applyFill="1" applyBorder="1" applyAlignment="1" applyProtection="1">
      <alignment horizontal="left"/>
      <protection locked="0"/>
    </xf>
    <xf numFmtId="49" fontId="2" fillId="4" borderId="26" xfId="3" applyNumberFormat="1" applyFont="1" applyFill="1" applyBorder="1" applyAlignment="1" applyProtection="1">
      <alignment horizontal="center"/>
      <protection locked="0"/>
    </xf>
    <xf numFmtId="49" fontId="2" fillId="4" borderId="27" xfId="3" applyNumberFormat="1" applyFont="1" applyFill="1" applyBorder="1" applyAlignment="1" applyProtection="1">
      <alignment horizontal="center"/>
      <protection locked="0"/>
    </xf>
    <xf numFmtId="49" fontId="2" fillId="4" borderId="26" xfId="3" applyNumberFormat="1" applyFont="1" applyFill="1" applyBorder="1" applyAlignment="1" applyProtection="1">
      <alignment horizontal="left"/>
      <protection locked="0"/>
    </xf>
    <xf numFmtId="49" fontId="2" fillId="4" borderId="27" xfId="3" applyNumberFormat="1" applyFont="1" applyFill="1" applyBorder="1" applyAlignment="1" applyProtection="1">
      <alignment horizontal="left"/>
      <protection locked="0"/>
    </xf>
    <xf numFmtId="49" fontId="1" fillId="0" borderId="27" xfId="3" applyNumberFormat="1" applyBorder="1" applyAlignment="1" applyProtection="1">
      <alignment horizontal="left"/>
      <protection locked="0"/>
    </xf>
    <xf numFmtId="14" fontId="2" fillId="4" borderId="24" xfId="3" applyNumberFormat="1" applyFont="1" applyFill="1" applyBorder="1" applyAlignment="1" applyProtection="1">
      <alignment horizontal="left"/>
      <protection locked="0"/>
    </xf>
    <xf numFmtId="14" fontId="2" fillId="4" borderId="25" xfId="3" applyNumberFormat="1" applyFont="1" applyFill="1" applyBorder="1" applyAlignment="1" applyProtection="1">
      <alignment horizontal="left"/>
      <protection locked="0"/>
    </xf>
    <xf numFmtId="49" fontId="2" fillId="4" borderId="32" xfId="3" applyNumberFormat="1" applyFont="1" applyFill="1" applyBorder="1" applyAlignment="1" applyProtection="1">
      <alignment horizontal="left"/>
      <protection locked="0"/>
    </xf>
    <xf numFmtId="49" fontId="2" fillId="3" borderId="26" xfId="3" applyNumberFormat="1" applyFont="1" applyFill="1" applyBorder="1" applyAlignment="1">
      <alignment horizontal="left"/>
    </xf>
    <xf numFmtId="49" fontId="2" fillId="3" borderId="27" xfId="3" applyNumberFormat="1" applyFont="1" applyFill="1" applyBorder="1" applyAlignment="1">
      <alignment horizontal="left"/>
    </xf>
    <xf numFmtId="1" fontId="2" fillId="3" borderId="26" xfId="3" applyNumberFormat="1" applyFont="1" applyFill="1" applyBorder="1" applyAlignment="1">
      <alignment horizontal="left"/>
    </xf>
    <xf numFmtId="1" fontId="2" fillId="3" borderId="27" xfId="3" applyNumberFormat="1" applyFont="1" applyFill="1" applyBorder="1" applyAlignment="1">
      <alignment horizontal="left"/>
    </xf>
    <xf numFmtId="49" fontId="2" fillId="3" borderId="28" xfId="3" applyNumberFormat="1" applyFont="1" applyFill="1" applyBorder="1" applyAlignment="1">
      <alignment horizontal="left"/>
    </xf>
    <xf numFmtId="49" fontId="2" fillId="3" borderId="26" xfId="3" applyNumberFormat="1" applyFont="1" applyFill="1" applyBorder="1" applyAlignment="1">
      <alignment horizontal="center"/>
    </xf>
    <xf numFmtId="49" fontId="2" fillId="3" borderId="27" xfId="3" applyNumberFormat="1" applyFont="1" applyFill="1" applyBorder="1" applyAlignment="1">
      <alignment horizontal="center"/>
    </xf>
    <xf numFmtId="165" fontId="10" fillId="5" borderId="0" xfId="3" applyNumberFormat="1" applyFont="1" applyFill="1" applyAlignment="1">
      <alignment horizontal="center" vertical="center"/>
    </xf>
    <xf numFmtId="0" fontId="2" fillId="6" borderId="13" xfId="4" applyFont="1" applyFill="1" applyBorder="1" applyAlignment="1" applyProtection="1">
      <alignment horizontal="right"/>
      <protection locked="0"/>
    </xf>
    <xf numFmtId="0" fontId="2" fillId="6" borderId="29" xfId="4" applyFont="1" applyFill="1" applyBorder="1" applyAlignment="1" applyProtection="1">
      <alignment horizontal="right"/>
      <protection locked="0"/>
    </xf>
    <xf numFmtId="0" fontId="7" fillId="5" borderId="18" xfId="4" applyFont="1" applyFill="1" applyBorder="1" applyAlignment="1">
      <alignment horizontal="center" vertical="center"/>
    </xf>
    <xf numFmtId="0" fontId="10" fillId="5" borderId="30" xfId="4" applyFont="1" applyFill="1" applyBorder="1" applyAlignment="1">
      <alignment horizontal="center"/>
    </xf>
    <xf numFmtId="0" fontId="10" fillId="5" borderId="23" xfId="4" applyFont="1" applyFill="1" applyBorder="1" applyAlignment="1">
      <alignment horizontal="center"/>
    </xf>
    <xf numFmtId="0" fontId="10" fillId="5" borderId="31" xfId="4" applyFont="1" applyFill="1" applyBorder="1" applyAlignment="1">
      <alignment horizontal="center"/>
    </xf>
    <xf numFmtId="0" fontId="2" fillId="2" borderId="13" xfId="4" applyFont="1" applyFill="1" applyBorder="1" applyAlignment="1" applyProtection="1">
      <alignment horizontal="right"/>
      <protection locked="0"/>
    </xf>
    <xf numFmtId="0" fontId="2" fillId="2" borderId="29" xfId="4" applyFont="1" applyFill="1" applyBorder="1" applyAlignment="1" applyProtection="1">
      <alignment horizontal="right"/>
      <protection locked="0"/>
    </xf>
    <xf numFmtId="0" fontId="4" fillId="3" borderId="0" xfId="4" applyFont="1" applyFill="1" applyAlignment="1">
      <alignment horizontal="center"/>
    </xf>
    <xf numFmtId="0" fontId="1" fillId="5" borderId="23" xfId="4" applyFill="1" applyBorder="1" applyAlignment="1">
      <alignment horizontal="center"/>
    </xf>
    <xf numFmtId="0" fontId="1" fillId="5" borderId="31" xfId="4" applyFill="1" applyBorder="1" applyAlignment="1">
      <alignment horizontal="center"/>
    </xf>
  </cellXfs>
  <cellStyles count="5">
    <cellStyle name="Comma 2" xfId="1"/>
    <cellStyle name="Dezimal 2" xfId="2"/>
    <cellStyle name="Normal 2" xfId="3"/>
    <cellStyle name="Standard" xfId="0" builtinId="0"/>
    <cellStyle name="Standard 2" xfId="4"/>
  </cellStyles>
  <dxfs count="81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Lines="3" dropStyle="combo" dx="26" fmlaLink="$G$6" fmlaRange="$M$3:$N$5" noThreeD="1" sel="3" val="0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178246</xdr:colOff>
      <xdr:row>26</xdr:row>
      <xdr:rowOff>131382</xdr:rowOff>
    </xdr:from>
    <xdr:to>
      <xdr:col>8</xdr:col>
      <xdr:colOff>667185</xdr:colOff>
      <xdr:row>29</xdr:row>
      <xdr:rowOff>131382</xdr:rowOff>
    </xdr:to>
    <xdr:sp macro="" textlink="">
      <xdr:nvSpPr>
        <xdr:cNvPr id="2" name="Textfeld 2"/>
        <xdr:cNvSpPr txBox="1">
          <a:spLocks noChangeArrowheads="1"/>
        </xdr:cNvSpPr>
      </xdr:nvSpPr>
      <xdr:spPr bwMode="auto">
        <a:xfrm>
          <a:off x="4762500" y="4333875"/>
          <a:ext cx="1962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900"/>
            </a:lnSpc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Winter: 1. Oktober - 31. März</a:t>
          </a:r>
        </a:p>
        <a:p>
          <a:pPr algn="l" rtl="0">
            <a:lnSpc>
              <a:spcPts val="900"/>
            </a:lnSpc>
            <a:defRPr sz="1000"/>
          </a:pPr>
          <a:r>
            <a:rPr lang="de-DE" sz="1000" b="1" i="0" strike="noStrike">
              <a:solidFill>
                <a:srgbClr val="000000"/>
              </a:solidFill>
              <a:latin typeface="Arial"/>
              <a:cs typeface="Arial"/>
            </a:rPr>
            <a:t>Sommer: 1. April - 30. September</a:t>
          </a:r>
        </a:p>
      </xdr:txBody>
    </xdr:sp>
    <xdr:clientData/>
  </xdr:twoCellAnchor>
  <xdr:twoCellAnchor>
    <xdr:from>
      <xdr:col>0</xdr:col>
      <xdr:colOff>373380</xdr:colOff>
      <xdr:row>11</xdr:row>
      <xdr:rowOff>121920</xdr:rowOff>
    </xdr:from>
    <xdr:to>
      <xdr:col>8</xdr:col>
      <xdr:colOff>457200</xdr:colOff>
      <xdr:row>37</xdr:row>
      <xdr:rowOff>137160</xdr:rowOff>
    </xdr:to>
    <xdr:grpSp>
      <xdr:nvGrpSpPr>
        <xdr:cNvPr id="311954" name="Group 1057"/>
        <xdr:cNvGrpSpPr>
          <a:grpSpLocks/>
        </xdr:cNvGrpSpPr>
      </xdr:nvGrpSpPr>
      <xdr:grpSpPr bwMode="auto">
        <a:xfrm>
          <a:off x="373380" y="2036445"/>
          <a:ext cx="8237220" cy="4482465"/>
          <a:chOff x="-3517" y="-312"/>
          <a:chExt cx="21560" cy="321"/>
        </a:xfrm>
      </xdr:grpSpPr>
      <xdr:sp macro="" textlink="">
        <xdr:nvSpPr>
          <xdr:cNvPr id="31196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6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6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6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381000</xdr:colOff>
      <xdr:row>40</xdr:row>
      <xdr:rowOff>30480</xdr:rowOff>
    </xdr:from>
    <xdr:to>
      <xdr:col>8</xdr:col>
      <xdr:colOff>472440</xdr:colOff>
      <xdr:row>69</xdr:row>
      <xdr:rowOff>106680</xdr:rowOff>
    </xdr:to>
    <xdr:grpSp>
      <xdr:nvGrpSpPr>
        <xdr:cNvPr id="311955" name="Group 164"/>
        <xdr:cNvGrpSpPr>
          <a:grpSpLocks/>
        </xdr:cNvGrpSpPr>
      </xdr:nvGrpSpPr>
      <xdr:grpSpPr bwMode="auto">
        <a:xfrm>
          <a:off x="381000" y="6898005"/>
          <a:ext cx="8244840" cy="5410200"/>
          <a:chOff x="-3517" y="-312"/>
          <a:chExt cx="21560" cy="321"/>
        </a:xfrm>
      </xdr:grpSpPr>
      <xdr:sp macro="" textlink="">
        <xdr:nvSpPr>
          <xdr:cNvPr id="3119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9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2</xdr:col>
      <xdr:colOff>929640</xdr:colOff>
      <xdr:row>5</xdr:row>
      <xdr:rowOff>91440</xdr:rowOff>
    </xdr:to>
    <xdr:pic>
      <xdr:nvPicPr>
        <xdr:cNvPr id="311956" name="Picture 28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323850</xdr:colOff>
          <xdr:row>1</xdr:row>
          <xdr:rowOff>66675</xdr:rowOff>
        </xdr:from>
        <xdr:to>
          <xdr:col>8</xdr:col>
          <xdr:colOff>876300</xdr:colOff>
          <xdr:row>4</xdr:row>
          <xdr:rowOff>133350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</xdr:row>
          <xdr:rowOff>123825</xdr:rowOff>
        </xdr:from>
        <xdr:to>
          <xdr:col>7</xdr:col>
          <xdr:colOff>209550</xdr:colOff>
          <xdr:row>4</xdr:row>
          <xdr:rowOff>114300</xdr:rowOff>
        </xdr:to>
        <xdr:sp macro="" textlink="">
          <xdr:nvSpPr>
            <xdr:cNvPr id="1026" name="btnStartImport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5</xdr:row>
          <xdr:rowOff>38100</xdr:rowOff>
        </xdr:from>
        <xdr:to>
          <xdr:col>6</xdr:col>
          <xdr:colOff>1009650</xdr:colOff>
          <xdr:row>5</xdr:row>
          <xdr:rowOff>238125</xdr:rowOff>
        </xdr:to>
        <xdr:sp macro="" textlink="">
          <xdr:nvSpPr>
            <xdr:cNvPr id="204699" name="DropdownTarifeErhoeht" hidden="1">
              <a:extLst>
                <a:ext uri="{63B3BB69-23CF-44E3-9099-C40C66FF867C}">
                  <a14:compatExt spid="_x0000_s20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18246" name="Group 1057"/>
        <xdr:cNvGrpSpPr>
          <a:grpSpLocks/>
        </xdr:cNvGrpSpPr>
      </xdr:nvGrpSpPr>
      <xdr:grpSpPr bwMode="auto">
        <a:xfrm>
          <a:off x="373380" y="3766457"/>
          <a:ext cx="9056914" cy="1815737"/>
          <a:chOff x="-3517" y="-312"/>
          <a:chExt cx="21560" cy="321"/>
        </a:xfrm>
      </xdr:grpSpPr>
      <xdr:sp macro="" textlink="">
        <xdr:nvSpPr>
          <xdr:cNvPr id="31827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18247" name="Group 396"/>
        <xdr:cNvGrpSpPr>
          <a:grpSpLocks/>
        </xdr:cNvGrpSpPr>
      </xdr:nvGrpSpPr>
      <xdr:grpSpPr bwMode="auto">
        <a:xfrm>
          <a:off x="373380" y="5715000"/>
          <a:ext cx="9056914" cy="1644831"/>
          <a:chOff x="-3517" y="-312"/>
          <a:chExt cx="21560" cy="321"/>
        </a:xfrm>
      </xdr:grpSpPr>
      <xdr:sp macro="" textlink="">
        <xdr:nvSpPr>
          <xdr:cNvPr id="31826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7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18248" name="Group 397"/>
        <xdr:cNvGrpSpPr>
          <a:grpSpLocks/>
        </xdr:cNvGrpSpPr>
      </xdr:nvGrpSpPr>
      <xdr:grpSpPr bwMode="auto">
        <a:xfrm>
          <a:off x="373380" y="7492637"/>
          <a:ext cx="9056914" cy="708660"/>
          <a:chOff x="-3517" y="-312"/>
          <a:chExt cx="21560" cy="321"/>
        </a:xfrm>
      </xdr:grpSpPr>
      <xdr:sp macro="" textlink="">
        <xdr:nvSpPr>
          <xdr:cNvPr id="31826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18249" name="Group 398"/>
        <xdr:cNvGrpSpPr>
          <a:grpSpLocks/>
        </xdr:cNvGrpSpPr>
      </xdr:nvGrpSpPr>
      <xdr:grpSpPr bwMode="auto">
        <a:xfrm>
          <a:off x="373380" y="8341723"/>
          <a:ext cx="9056914" cy="530134"/>
          <a:chOff x="-3517" y="-312"/>
          <a:chExt cx="21560" cy="321"/>
        </a:xfrm>
      </xdr:grpSpPr>
      <xdr:sp macro="" textlink="">
        <xdr:nvSpPr>
          <xdr:cNvPr id="31826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18250" name="Group 399"/>
        <xdr:cNvGrpSpPr>
          <a:grpSpLocks/>
        </xdr:cNvGrpSpPr>
      </xdr:nvGrpSpPr>
      <xdr:grpSpPr bwMode="auto">
        <a:xfrm>
          <a:off x="373380" y="9004663"/>
          <a:ext cx="9056914" cy="608511"/>
          <a:chOff x="-3517" y="-312"/>
          <a:chExt cx="21560" cy="321"/>
        </a:xfrm>
      </xdr:grpSpPr>
      <xdr:sp macro="" textlink="">
        <xdr:nvSpPr>
          <xdr:cNvPr id="3182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18251" name="Group 400"/>
        <xdr:cNvGrpSpPr>
          <a:grpSpLocks/>
        </xdr:cNvGrpSpPr>
      </xdr:nvGrpSpPr>
      <xdr:grpSpPr bwMode="auto">
        <a:xfrm>
          <a:off x="373380" y="1434737"/>
          <a:ext cx="9056914" cy="2198914"/>
          <a:chOff x="-3517" y="-312"/>
          <a:chExt cx="21560" cy="321"/>
        </a:xfrm>
      </xdr:grpSpPr>
      <xdr:sp macro="" textlink="">
        <xdr:nvSpPr>
          <xdr:cNvPr id="31825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5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5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25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18252" name="Picture 53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10243" name="Button 3" descr="?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133350</xdr:colOff>
          <xdr:row>29</xdr:row>
          <xdr:rowOff>133350</xdr:rowOff>
        </xdr:from>
        <xdr:to>
          <xdr:col>10</xdr:col>
          <xdr:colOff>1123950</xdr:colOff>
          <xdr:row>31</xdr:row>
          <xdr:rowOff>47625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133350</xdr:colOff>
          <xdr:row>41</xdr:row>
          <xdr:rowOff>95250</xdr:rowOff>
        </xdr:from>
        <xdr:to>
          <xdr:col>10</xdr:col>
          <xdr:colOff>1123950</xdr:colOff>
          <xdr:row>43</xdr:row>
          <xdr:rowOff>9525</xdr:rowOff>
        </xdr:to>
        <xdr:sp macro="" textlink="">
          <xdr:nvSpPr>
            <xdr:cNvPr id="10245" name="Button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405448</xdr:colOff>
      <xdr:row>40</xdr:row>
      <xdr:rowOff>114300</xdr:rowOff>
    </xdr:from>
    <xdr:to>
      <xdr:col>8</xdr:col>
      <xdr:colOff>265295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8" y="6591300"/>
          <a:ext cx="1400177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0660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066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6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6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7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90661" name="Group 162"/>
        <xdr:cNvGrpSpPr>
          <a:grpSpLocks/>
        </xdr:cNvGrpSpPr>
      </xdr:nvGrpSpPr>
      <xdr:grpSpPr bwMode="auto">
        <a:xfrm>
          <a:off x="541020" y="6355080"/>
          <a:ext cx="6073140" cy="2987040"/>
          <a:chOff x="-3517" y="-312"/>
          <a:chExt cx="21560" cy="321"/>
        </a:xfrm>
      </xdr:grpSpPr>
      <xdr:sp macro="" textlink="">
        <xdr:nvSpPr>
          <xdr:cNvPr id="29066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6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6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66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290662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405449</xdr:colOff>
      <xdr:row>40</xdr:row>
      <xdr:rowOff>114300</xdr:rowOff>
    </xdr:from>
    <xdr:to>
      <xdr:col>8</xdr:col>
      <xdr:colOff>265295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9" y="6591300"/>
          <a:ext cx="14001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1684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169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9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9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9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137160</xdr:rowOff>
    </xdr:to>
    <xdr:grpSp>
      <xdr:nvGrpSpPr>
        <xdr:cNvPr id="291685" name="Group 162"/>
        <xdr:cNvGrpSpPr>
          <a:grpSpLocks/>
        </xdr:cNvGrpSpPr>
      </xdr:nvGrpSpPr>
      <xdr:grpSpPr bwMode="auto">
        <a:xfrm>
          <a:off x="541020" y="6355080"/>
          <a:ext cx="6073140" cy="3025140"/>
          <a:chOff x="-3517" y="-312"/>
          <a:chExt cx="21560" cy="321"/>
        </a:xfrm>
      </xdr:grpSpPr>
      <xdr:sp macro="" textlink="">
        <xdr:nvSpPr>
          <xdr:cNvPr id="29168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8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8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69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91686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19270" name="Group 1057"/>
        <xdr:cNvGrpSpPr>
          <a:grpSpLocks/>
        </xdr:cNvGrpSpPr>
      </xdr:nvGrpSpPr>
      <xdr:grpSpPr bwMode="auto">
        <a:xfrm>
          <a:off x="373380" y="3766457"/>
          <a:ext cx="9056914" cy="1815737"/>
          <a:chOff x="-3517" y="-312"/>
          <a:chExt cx="21560" cy="321"/>
        </a:xfrm>
      </xdr:grpSpPr>
      <xdr:sp macro="" textlink="">
        <xdr:nvSpPr>
          <xdr:cNvPr id="31929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30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19271" name="Group 394"/>
        <xdr:cNvGrpSpPr>
          <a:grpSpLocks/>
        </xdr:cNvGrpSpPr>
      </xdr:nvGrpSpPr>
      <xdr:grpSpPr bwMode="auto">
        <a:xfrm>
          <a:off x="373380" y="5715000"/>
          <a:ext cx="9056914" cy="1644831"/>
          <a:chOff x="-3517" y="-312"/>
          <a:chExt cx="21560" cy="321"/>
        </a:xfrm>
      </xdr:grpSpPr>
      <xdr:sp macro="" textlink="">
        <xdr:nvSpPr>
          <xdr:cNvPr id="31929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19272" name="Group 395"/>
        <xdr:cNvGrpSpPr>
          <a:grpSpLocks/>
        </xdr:cNvGrpSpPr>
      </xdr:nvGrpSpPr>
      <xdr:grpSpPr bwMode="auto">
        <a:xfrm>
          <a:off x="373380" y="7492637"/>
          <a:ext cx="9056914" cy="708660"/>
          <a:chOff x="-3517" y="-312"/>
          <a:chExt cx="21560" cy="321"/>
        </a:xfrm>
      </xdr:grpSpPr>
      <xdr:sp macro="" textlink="">
        <xdr:nvSpPr>
          <xdr:cNvPr id="31928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9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19273" name="Group 396"/>
        <xdr:cNvGrpSpPr>
          <a:grpSpLocks/>
        </xdr:cNvGrpSpPr>
      </xdr:nvGrpSpPr>
      <xdr:grpSpPr bwMode="auto">
        <a:xfrm>
          <a:off x="373380" y="8341723"/>
          <a:ext cx="9056914" cy="530134"/>
          <a:chOff x="-3517" y="-312"/>
          <a:chExt cx="21560" cy="321"/>
        </a:xfrm>
      </xdr:grpSpPr>
      <xdr:sp macro="" textlink="">
        <xdr:nvSpPr>
          <xdr:cNvPr id="31928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19274" name="Group 397"/>
        <xdr:cNvGrpSpPr>
          <a:grpSpLocks/>
        </xdr:cNvGrpSpPr>
      </xdr:nvGrpSpPr>
      <xdr:grpSpPr bwMode="auto">
        <a:xfrm>
          <a:off x="373380" y="9004663"/>
          <a:ext cx="9056914" cy="608511"/>
          <a:chOff x="-3517" y="-312"/>
          <a:chExt cx="21560" cy="321"/>
        </a:xfrm>
      </xdr:grpSpPr>
      <xdr:sp macro="" textlink="">
        <xdr:nvSpPr>
          <xdr:cNvPr id="31928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19275" name="Group 398"/>
        <xdr:cNvGrpSpPr>
          <a:grpSpLocks/>
        </xdr:cNvGrpSpPr>
      </xdr:nvGrpSpPr>
      <xdr:grpSpPr bwMode="auto">
        <a:xfrm>
          <a:off x="373380" y="1434737"/>
          <a:ext cx="9056914" cy="2198914"/>
          <a:chOff x="-3517" y="-312"/>
          <a:chExt cx="21560" cy="321"/>
        </a:xfrm>
      </xdr:grpSpPr>
      <xdr:sp macro="" textlink="">
        <xdr:nvSpPr>
          <xdr:cNvPr id="31927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7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7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8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19276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13315" name="Button 3" descr="?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133350</xdr:colOff>
          <xdr:row>29</xdr:row>
          <xdr:rowOff>133350</xdr:rowOff>
        </xdr:from>
        <xdr:to>
          <xdr:col>10</xdr:col>
          <xdr:colOff>1143000</xdr:colOff>
          <xdr:row>31</xdr:row>
          <xdr:rowOff>38100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114300</xdr:colOff>
          <xdr:row>41</xdr:row>
          <xdr:rowOff>123825</xdr:rowOff>
        </xdr:from>
        <xdr:to>
          <xdr:col>10</xdr:col>
          <xdr:colOff>1123950</xdr:colOff>
          <xdr:row>43</xdr:row>
          <xdr:rowOff>28575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405448</xdr:colOff>
      <xdr:row>40</xdr:row>
      <xdr:rowOff>114300</xdr:rowOff>
    </xdr:from>
    <xdr:to>
      <xdr:col>8</xdr:col>
      <xdr:colOff>261674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8" y="6591300"/>
          <a:ext cx="1390652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2708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271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92709" name="Group 162"/>
        <xdr:cNvGrpSpPr>
          <a:grpSpLocks/>
        </xdr:cNvGrpSpPr>
      </xdr:nvGrpSpPr>
      <xdr:grpSpPr bwMode="auto">
        <a:xfrm>
          <a:off x="541020" y="6355080"/>
          <a:ext cx="6073140" cy="2987040"/>
          <a:chOff x="-3517" y="-312"/>
          <a:chExt cx="21560" cy="321"/>
        </a:xfrm>
      </xdr:grpSpPr>
      <xdr:sp macro="" textlink="">
        <xdr:nvSpPr>
          <xdr:cNvPr id="29271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271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292710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405449</xdr:colOff>
      <xdr:row>40</xdr:row>
      <xdr:rowOff>114300</xdr:rowOff>
    </xdr:from>
    <xdr:to>
      <xdr:col>8</xdr:col>
      <xdr:colOff>265295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9" y="6591300"/>
          <a:ext cx="14001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3732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373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4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4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4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137160</xdr:rowOff>
    </xdr:to>
    <xdr:grpSp>
      <xdr:nvGrpSpPr>
        <xdr:cNvPr id="293733" name="Group 162"/>
        <xdr:cNvGrpSpPr>
          <a:grpSpLocks/>
        </xdr:cNvGrpSpPr>
      </xdr:nvGrpSpPr>
      <xdr:grpSpPr bwMode="auto">
        <a:xfrm>
          <a:off x="541020" y="6355080"/>
          <a:ext cx="6073140" cy="3025140"/>
          <a:chOff x="-3517" y="-312"/>
          <a:chExt cx="21560" cy="321"/>
        </a:xfrm>
      </xdr:grpSpPr>
      <xdr:sp macro="" textlink="">
        <xdr:nvSpPr>
          <xdr:cNvPr id="29373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3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3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73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93734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0294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032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0295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031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0296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031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0297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030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0298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030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0299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030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4</xdr:col>
      <xdr:colOff>121920</xdr:colOff>
      <xdr:row>5</xdr:row>
      <xdr:rowOff>106680</xdr:rowOff>
    </xdr:to>
    <xdr:pic>
      <xdr:nvPicPr>
        <xdr:cNvPr id="320300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16387" name="Button 3" descr="?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323850</xdr:colOff>
          <xdr:row>29</xdr:row>
          <xdr:rowOff>133350</xdr:rowOff>
        </xdr:from>
        <xdr:to>
          <xdr:col>10</xdr:col>
          <xdr:colOff>1162050</xdr:colOff>
          <xdr:row>31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314325</xdr:colOff>
          <xdr:row>41</xdr:row>
          <xdr:rowOff>133350</xdr:rowOff>
        </xdr:from>
        <xdr:to>
          <xdr:col>10</xdr:col>
          <xdr:colOff>1152525</xdr:colOff>
          <xdr:row>43</xdr:row>
          <xdr:rowOff>38100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172721</xdr:colOff>
      <xdr:row>40</xdr:row>
      <xdr:rowOff>114301</xdr:rowOff>
    </xdr:from>
    <xdr:to>
      <xdr:col>7</xdr:col>
      <xdr:colOff>312781</xdr:colOff>
      <xdr:row>43</xdr:row>
      <xdr:rowOff>3225</xdr:rowOff>
    </xdr:to>
    <xdr:sp macro="" textlink="">
      <xdr:nvSpPr>
        <xdr:cNvPr id="2" name="Textfeld 1"/>
        <xdr:cNvSpPr txBox="1"/>
      </xdr:nvSpPr>
      <xdr:spPr>
        <a:xfrm>
          <a:off x="4743451" y="6591301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293816</xdr:colOff>
      <xdr:row>40</xdr:row>
      <xdr:rowOff>90805</xdr:rowOff>
    </xdr:from>
    <xdr:to>
      <xdr:col>10</xdr:col>
      <xdr:colOff>140138</xdr:colOff>
      <xdr:row>43</xdr:row>
      <xdr:rowOff>3242</xdr:rowOff>
    </xdr:to>
    <xdr:sp macro="" textlink="">
      <xdr:nvSpPr>
        <xdr:cNvPr id="3" name="Textfeld 2"/>
        <xdr:cNvSpPr txBox="1"/>
      </xdr:nvSpPr>
      <xdr:spPr>
        <a:xfrm>
          <a:off x="6400800" y="6581775"/>
          <a:ext cx="1371599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293816</xdr:colOff>
      <xdr:row>40</xdr:row>
      <xdr:rowOff>114301</xdr:rowOff>
    </xdr:from>
    <xdr:to>
      <xdr:col>6</xdr:col>
      <xdr:colOff>467532</xdr:colOff>
      <xdr:row>43</xdr:row>
      <xdr:rowOff>3225</xdr:rowOff>
    </xdr:to>
    <xdr:sp macro="" textlink="">
      <xdr:nvSpPr>
        <xdr:cNvPr id="4" name="Textfeld 3"/>
        <xdr:cNvSpPr txBox="1"/>
      </xdr:nvSpPr>
      <xdr:spPr>
        <a:xfrm>
          <a:off x="4105275" y="6591301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</a:t>
          </a:r>
        </a:p>
      </xdr:txBody>
    </xdr:sp>
    <xdr:clientData/>
  </xdr:twoCellAnchor>
  <xdr:twoCellAnchor>
    <xdr:from>
      <xdr:col>7</xdr:col>
      <xdr:colOff>213932</xdr:colOff>
      <xdr:row>40</xdr:row>
      <xdr:rowOff>90805</xdr:rowOff>
    </xdr:from>
    <xdr:to>
      <xdr:col>8</xdr:col>
      <xdr:colOff>313212</xdr:colOff>
      <xdr:row>43</xdr:row>
      <xdr:rowOff>3242</xdr:rowOff>
    </xdr:to>
    <xdr:sp macro="" textlink="">
      <xdr:nvSpPr>
        <xdr:cNvPr id="5" name="Textfeld 4"/>
        <xdr:cNvSpPr txBox="1"/>
      </xdr:nvSpPr>
      <xdr:spPr>
        <a:xfrm>
          <a:off x="5534025" y="6581775"/>
          <a:ext cx="8858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Boiler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2070" name="Group 1057"/>
        <xdr:cNvGrpSpPr>
          <a:grpSpLocks/>
        </xdr:cNvGrpSpPr>
      </xdr:nvGrpSpPr>
      <xdr:grpSpPr bwMode="auto">
        <a:xfrm>
          <a:off x="541020" y="1082040"/>
          <a:ext cx="10728960" cy="5006340"/>
          <a:chOff x="-3517" y="-312"/>
          <a:chExt cx="21560" cy="321"/>
        </a:xfrm>
      </xdr:grpSpPr>
      <xdr:sp macro="" textlink="">
        <xdr:nvSpPr>
          <xdr:cNvPr id="33207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7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7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8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2071" name="Group 188"/>
        <xdr:cNvGrpSpPr>
          <a:grpSpLocks/>
        </xdr:cNvGrpSpPr>
      </xdr:nvGrpSpPr>
      <xdr:grpSpPr bwMode="auto">
        <a:xfrm>
          <a:off x="541020" y="6355080"/>
          <a:ext cx="10728960" cy="2918460"/>
          <a:chOff x="-3517" y="-312"/>
          <a:chExt cx="21560" cy="321"/>
        </a:xfrm>
      </xdr:grpSpPr>
      <xdr:sp macro="" textlink="">
        <xdr:nvSpPr>
          <xdr:cNvPr id="33207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7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7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07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32072" name="Picture 1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172721</xdr:colOff>
      <xdr:row>40</xdr:row>
      <xdr:rowOff>114301</xdr:rowOff>
    </xdr:from>
    <xdr:to>
      <xdr:col>7</xdr:col>
      <xdr:colOff>312781</xdr:colOff>
      <xdr:row>43</xdr:row>
      <xdr:rowOff>3225</xdr:rowOff>
    </xdr:to>
    <xdr:sp macro="" textlink="">
      <xdr:nvSpPr>
        <xdr:cNvPr id="2" name="Textfeld 1"/>
        <xdr:cNvSpPr txBox="1"/>
      </xdr:nvSpPr>
      <xdr:spPr>
        <a:xfrm>
          <a:off x="4743451" y="6591301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293816</xdr:colOff>
      <xdr:row>40</xdr:row>
      <xdr:rowOff>90805</xdr:rowOff>
    </xdr:from>
    <xdr:to>
      <xdr:col>10</xdr:col>
      <xdr:colOff>140138</xdr:colOff>
      <xdr:row>43</xdr:row>
      <xdr:rowOff>3242</xdr:rowOff>
    </xdr:to>
    <xdr:sp macro="" textlink="">
      <xdr:nvSpPr>
        <xdr:cNvPr id="3" name="Textfeld 2"/>
        <xdr:cNvSpPr txBox="1"/>
      </xdr:nvSpPr>
      <xdr:spPr>
        <a:xfrm>
          <a:off x="6400800" y="6581775"/>
          <a:ext cx="1371599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293816</xdr:colOff>
      <xdr:row>40</xdr:row>
      <xdr:rowOff>114301</xdr:rowOff>
    </xdr:from>
    <xdr:to>
      <xdr:col>6</xdr:col>
      <xdr:colOff>467532</xdr:colOff>
      <xdr:row>43</xdr:row>
      <xdr:rowOff>3225</xdr:rowOff>
    </xdr:to>
    <xdr:sp macro="" textlink="">
      <xdr:nvSpPr>
        <xdr:cNvPr id="4" name="Textfeld 3"/>
        <xdr:cNvSpPr txBox="1"/>
      </xdr:nvSpPr>
      <xdr:spPr>
        <a:xfrm>
          <a:off x="4105275" y="6591301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</a:t>
          </a:r>
        </a:p>
      </xdr:txBody>
    </xdr:sp>
    <xdr:clientData/>
  </xdr:twoCellAnchor>
  <xdr:twoCellAnchor>
    <xdr:from>
      <xdr:col>7</xdr:col>
      <xdr:colOff>213932</xdr:colOff>
      <xdr:row>40</xdr:row>
      <xdr:rowOff>90805</xdr:rowOff>
    </xdr:from>
    <xdr:to>
      <xdr:col>8</xdr:col>
      <xdr:colOff>313212</xdr:colOff>
      <xdr:row>43</xdr:row>
      <xdr:rowOff>3242</xdr:rowOff>
    </xdr:to>
    <xdr:sp macro="" textlink="">
      <xdr:nvSpPr>
        <xdr:cNvPr id="5" name="Textfeld 4"/>
        <xdr:cNvSpPr txBox="1"/>
      </xdr:nvSpPr>
      <xdr:spPr>
        <a:xfrm>
          <a:off x="5534025" y="6581775"/>
          <a:ext cx="8858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Boiler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3094" name="Group 1057"/>
        <xdr:cNvGrpSpPr>
          <a:grpSpLocks/>
        </xdr:cNvGrpSpPr>
      </xdr:nvGrpSpPr>
      <xdr:grpSpPr bwMode="auto">
        <a:xfrm>
          <a:off x="541020" y="1082040"/>
          <a:ext cx="10911840" cy="5006340"/>
          <a:chOff x="-3517" y="-312"/>
          <a:chExt cx="21560" cy="321"/>
        </a:xfrm>
      </xdr:grpSpPr>
      <xdr:sp macro="" textlink="">
        <xdr:nvSpPr>
          <xdr:cNvPr id="33310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10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10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10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3095" name="Group 188"/>
        <xdr:cNvGrpSpPr>
          <a:grpSpLocks/>
        </xdr:cNvGrpSpPr>
      </xdr:nvGrpSpPr>
      <xdr:grpSpPr bwMode="auto">
        <a:xfrm>
          <a:off x="541020" y="6355080"/>
          <a:ext cx="10911840" cy="2918460"/>
          <a:chOff x="-3517" y="-312"/>
          <a:chExt cx="21560" cy="321"/>
        </a:xfrm>
      </xdr:grpSpPr>
      <xdr:sp macro="" textlink="">
        <xdr:nvSpPr>
          <xdr:cNvPr id="33309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09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09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10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33096" name="Picture 1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1318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134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1319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134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1320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133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4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1321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133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1322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132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3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1323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132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2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2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2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21324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19459" name="Button 3" descr="?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285750</xdr:colOff>
          <xdr:row>29</xdr:row>
          <xdr:rowOff>104775</xdr:rowOff>
        </xdr:from>
        <xdr:to>
          <xdr:col>10</xdr:col>
          <xdr:colOff>1123950</xdr:colOff>
          <xdr:row>31</xdr:row>
          <xdr:rowOff>19050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304800</xdr:colOff>
          <xdr:row>41</xdr:row>
          <xdr:rowOff>133350</xdr:rowOff>
        </xdr:from>
        <xdr:to>
          <xdr:col>10</xdr:col>
          <xdr:colOff>1143000</xdr:colOff>
          <xdr:row>43</xdr:row>
          <xdr:rowOff>38100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350520</xdr:colOff>
      <xdr:row>11</xdr:row>
      <xdr:rowOff>45720</xdr:rowOff>
    </xdr:from>
    <xdr:to>
      <xdr:col>17</xdr:col>
      <xdr:colOff>259080</xdr:colOff>
      <xdr:row>31</xdr:row>
      <xdr:rowOff>91440</xdr:rowOff>
    </xdr:to>
    <xdr:grpSp>
      <xdr:nvGrpSpPr>
        <xdr:cNvPr id="312750" name="Group 1057"/>
        <xdr:cNvGrpSpPr>
          <a:grpSpLocks/>
        </xdr:cNvGrpSpPr>
      </xdr:nvGrpSpPr>
      <xdr:grpSpPr bwMode="auto">
        <a:xfrm>
          <a:off x="350520" y="1445895"/>
          <a:ext cx="7271385" cy="3284220"/>
          <a:chOff x="-3517" y="-312"/>
          <a:chExt cx="21560" cy="321"/>
        </a:xfrm>
      </xdr:grpSpPr>
      <xdr:sp macro="" textlink="">
        <xdr:nvSpPr>
          <xdr:cNvPr id="3127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350520</xdr:colOff>
      <xdr:row>11</xdr:row>
      <xdr:rowOff>45720</xdr:rowOff>
    </xdr:from>
    <xdr:to>
      <xdr:col>17</xdr:col>
      <xdr:colOff>259080</xdr:colOff>
      <xdr:row>31</xdr:row>
      <xdr:rowOff>91440</xdr:rowOff>
    </xdr:to>
    <xdr:grpSp>
      <xdr:nvGrpSpPr>
        <xdr:cNvPr id="312751" name="Group 152"/>
        <xdr:cNvGrpSpPr>
          <a:grpSpLocks/>
        </xdr:cNvGrpSpPr>
      </xdr:nvGrpSpPr>
      <xdr:grpSpPr bwMode="auto">
        <a:xfrm>
          <a:off x="350520" y="1445895"/>
          <a:ext cx="7271385" cy="3284220"/>
          <a:chOff x="-3517" y="-312"/>
          <a:chExt cx="21560" cy="321"/>
        </a:xfrm>
      </xdr:grpSpPr>
      <xdr:sp macro="" textlink="">
        <xdr:nvSpPr>
          <xdr:cNvPr id="31275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5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5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75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2</xdr:col>
      <xdr:colOff>861060</xdr:colOff>
      <xdr:row>5</xdr:row>
      <xdr:rowOff>106680</xdr:rowOff>
    </xdr:to>
    <xdr:pic>
      <xdr:nvPicPr>
        <xdr:cNvPr id="312752" name="Picture 29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238125</xdr:colOff>
          <xdr:row>1</xdr:row>
          <xdr:rowOff>66675</xdr:rowOff>
        </xdr:from>
        <xdr:to>
          <xdr:col>21</xdr:col>
          <xdr:colOff>9525</xdr:colOff>
          <xdr:row>4</xdr:row>
          <xdr:rowOff>133350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95250</xdr:colOff>
          <xdr:row>1</xdr:row>
          <xdr:rowOff>66675</xdr:rowOff>
        </xdr:from>
        <xdr:to>
          <xdr:col>21</xdr:col>
          <xdr:colOff>647700</xdr:colOff>
          <xdr:row>4</xdr:row>
          <xdr:rowOff>133350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170753</xdr:colOff>
      <xdr:row>40</xdr:row>
      <xdr:rowOff>114300</xdr:rowOff>
    </xdr:from>
    <xdr:to>
      <xdr:col>7</xdr:col>
      <xdr:colOff>309359</xdr:colOff>
      <xdr:row>43</xdr:row>
      <xdr:rowOff>41319</xdr:rowOff>
    </xdr:to>
    <xdr:sp macro="" textlink="">
      <xdr:nvSpPr>
        <xdr:cNvPr id="2" name="Textfeld 1"/>
        <xdr:cNvSpPr txBox="1"/>
      </xdr:nvSpPr>
      <xdr:spPr>
        <a:xfrm>
          <a:off x="4733926" y="6591300"/>
          <a:ext cx="914399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293816</xdr:colOff>
      <xdr:row>40</xdr:row>
      <xdr:rowOff>90805</xdr:rowOff>
    </xdr:from>
    <xdr:to>
      <xdr:col>10</xdr:col>
      <xdr:colOff>146157</xdr:colOff>
      <xdr:row>43</xdr:row>
      <xdr:rowOff>41336</xdr:rowOff>
    </xdr:to>
    <xdr:sp macro="" textlink="">
      <xdr:nvSpPr>
        <xdr:cNvPr id="3" name="Textfeld 2"/>
        <xdr:cNvSpPr txBox="1"/>
      </xdr:nvSpPr>
      <xdr:spPr>
        <a:xfrm>
          <a:off x="6391275" y="65817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293816</xdr:colOff>
      <xdr:row>40</xdr:row>
      <xdr:rowOff>114300</xdr:rowOff>
    </xdr:from>
    <xdr:to>
      <xdr:col>6</xdr:col>
      <xdr:colOff>447525</xdr:colOff>
      <xdr:row>43</xdr:row>
      <xdr:rowOff>41319</xdr:rowOff>
    </xdr:to>
    <xdr:sp macro="" textlink="">
      <xdr:nvSpPr>
        <xdr:cNvPr id="4" name="Textfeld 3"/>
        <xdr:cNvSpPr txBox="1"/>
      </xdr:nvSpPr>
      <xdr:spPr>
        <a:xfrm>
          <a:off x="4095750" y="6591300"/>
          <a:ext cx="914399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Boiler/</a:t>
          </a:r>
          <a:r>
            <a:rPr lang="de-DE" sz="1000" baseline="0">
              <a:latin typeface="Arial" pitchFamily="34" charset="0"/>
              <a:cs typeface="Arial" pitchFamily="34" charset="0"/>
            </a:rPr>
            <a:t> </a:t>
          </a:r>
          <a:r>
            <a:rPr lang="de-DE" sz="1000">
              <a:latin typeface="Arial" pitchFamily="34" charset="0"/>
              <a:cs typeface="Arial" pitchFamily="34" charset="0"/>
            </a:rPr>
            <a:t>Heizung</a:t>
          </a:r>
        </a:p>
      </xdr:txBody>
    </xdr:sp>
    <xdr:clientData/>
  </xdr:twoCellAnchor>
  <xdr:twoCellAnchor>
    <xdr:from>
      <xdr:col>7</xdr:col>
      <xdr:colOff>178246</xdr:colOff>
      <xdr:row>40</xdr:row>
      <xdr:rowOff>90805</xdr:rowOff>
    </xdr:from>
    <xdr:to>
      <xdr:col>8</xdr:col>
      <xdr:colOff>309549</xdr:colOff>
      <xdr:row>43</xdr:row>
      <xdr:rowOff>38156</xdr:rowOff>
    </xdr:to>
    <xdr:sp macro="" textlink="">
      <xdr:nvSpPr>
        <xdr:cNvPr id="5" name="Textfeld 4"/>
        <xdr:cNvSpPr txBox="1"/>
      </xdr:nvSpPr>
      <xdr:spPr>
        <a:xfrm>
          <a:off x="5524500" y="6581775"/>
          <a:ext cx="885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Boiler/ Heizung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4118" name="Group 1057"/>
        <xdr:cNvGrpSpPr>
          <a:grpSpLocks/>
        </xdr:cNvGrpSpPr>
      </xdr:nvGrpSpPr>
      <xdr:grpSpPr bwMode="auto">
        <a:xfrm>
          <a:off x="541020" y="1082040"/>
          <a:ext cx="10728960" cy="5006340"/>
          <a:chOff x="-3517" y="-312"/>
          <a:chExt cx="21560" cy="321"/>
        </a:xfrm>
      </xdr:grpSpPr>
      <xdr:sp macro="" textlink="">
        <xdr:nvSpPr>
          <xdr:cNvPr id="33412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4119" name="Group 188"/>
        <xdr:cNvGrpSpPr>
          <a:grpSpLocks/>
        </xdr:cNvGrpSpPr>
      </xdr:nvGrpSpPr>
      <xdr:grpSpPr bwMode="auto">
        <a:xfrm>
          <a:off x="541020" y="6355080"/>
          <a:ext cx="10728960" cy="2918460"/>
          <a:chOff x="-3517" y="-312"/>
          <a:chExt cx="21560" cy="321"/>
        </a:xfrm>
      </xdr:grpSpPr>
      <xdr:sp macro="" textlink="">
        <xdr:nvSpPr>
          <xdr:cNvPr id="33412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12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34120" name="Picture 1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170753</xdr:colOff>
      <xdr:row>40</xdr:row>
      <xdr:rowOff>114300</xdr:rowOff>
    </xdr:from>
    <xdr:to>
      <xdr:col>7</xdr:col>
      <xdr:colOff>309359</xdr:colOff>
      <xdr:row>43</xdr:row>
      <xdr:rowOff>41319</xdr:rowOff>
    </xdr:to>
    <xdr:sp macro="" textlink="">
      <xdr:nvSpPr>
        <xdr:cNvPr id="2" name="Textfeld 1"/>
        <xdr:cNvSpPr txBox="1"/>
      </xdr:nvSpPr>
      <xdr:spPr>
        <a:xfrm>
          <a:off x="4733926" y="6591300"/>
          <a:ext cx="914399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293816</xdr:colOff>
      <xdr:row>40</xdr:row>
      <xdr:rowOff>90805</xdr:rowOff>
    </xdr:from>
    <xdr:to>
      <xdr:col>10</xdr:col>
      <xdr:colOff>146157</xdr:colOff>
      <xdr:row>43</xdr:row>
      <xdr:rowOff>41336</xdr:rowOff>
    </xdr:to>
    <xdr:sp macro="" textlink="">
      <xdr:nvSpPr>
        <xdr:cNvPr id="3" name="Textfeld 2"/>
        <xdr:cNvSpPr txBox="1"/>
      </xdr:nvSpPr>
      <xdr:spPr>
        <a:xfrm>
          <a:off x="6391275" y="65817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293816</xdr:colOff>
      <xdr:row>40</xdr:row>
      <xdr:rowOff>114300</xdr:rowOff>
    </xdr:from>
    <xdr:to>
      <xdr:col>6</xdr:col>
      <xdr:colOff>447525</xdr:colOff>
      <xdr:row>43</xdr:row>
      <xdr:rowOff>41319</xdr:rowOff>
    </xdr:to>
    <xdr:sp macro="" textlink="">
      <xdr:nvSpPr>
        <xdr:cNvPr id="4" name="Textfeld 3"/>
        <xdr:cNvSpPr txBox="1"/>
      </xdr:nvSpPr>
      <xdr:spPr>
        <a:xfrm>
          <a:off x="4095750" y="6591300"/>
          <a:ext cx="914399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Boiler/</a:t>
          </a:r>
          <a:r>
            <a:rPr lang="de-DE" sz="1000" baseline="0">
              <a:latin typeface="Arial" pitchFamily="34" charset="0"/>
              <a:cs typeface="Arial" pitchFamily="34" charset="0"/>
            </a:rPr>
            <a:t> </a:t>
          </a:r>
          <a:r>
            <a:rPr lang="de-DE" sz="1000">
              <a:latin typeface="Arial" pitchFamily="34" charset="0"/>
              <a:cs typeface="Arial" pitchFamily="34" charset="0"/>
            </a:rPr>
            <a:t>Heizung</a:t>
          </a:r>
        </a:p>
      </xdr:txBody>
    </xdr:sp>
    <xdr:clientData/>
  </xdr:twoCellAnchor>
  <xdr:twoCellAnchor>
    <xdr:from>
      <xdr:col>7</xdr:col>
      <xdr:colOff>178246</xdr:colOff>
      <xdr:row>40</xdr:row>
      <xdr:rowOff>90805</xdr:rowOff>
    </xdr:from>
    <xdr:to>
      <xdr:col>8</xdr:col>
      <xdr:colOff>309549</xdr:colOff>
      <xdr:row>43</xdr:row>
      <xdr:rowOff>38156</xdr:rowOff>
    </xdr:to>
    <xdr:sp macro="" textlink="">
      <xdr:nvSpPr>
        <xdr:cNvPr id="5" name="Textfeld 4"/>
        <xdr:cNvSpPr txBox="1"/>
      </xdr:nvSpPr>
      <xdr:spPr>
        <a:xfrm>
          <a:off x="5524500" y="6581775"/>
          <a:ext cx="885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Boiler/ Heizung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5142" name="Group 1057"/>
        <xdr:cNvGrpSpPr>
          <a:grpSpLocks/>
        </xdr:cNvGrpSpPr>
      </xdr:nvGrpSpPr>
      <xdr:grpSpPr bwMode="auto">
        <a:xfrm>
          <a:off x="541020" y="1082040"/>
          <a:ext cx="10728960" cy="5006340"/>
          <a:chOff x="-3517" y="-312"/>
          <a:chExt cx="21560" cy="321"/>
        </a:xfrm>
      </xdr:grpSpPr>
      <xdr:sp macro="" textlink="">
        <xdr:nvSpPr>
          <xdr:cNvPr id="33514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5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5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5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5143" name="Group 188"/>
        <xdr:cNvGrpSpPr>
          <a:grpSpLocks/>
        </xdr:cNvGrpSpPr>
      </xdr:nvGrpSpPr>
      <xdr:grpSpPr bwMode="auto">
        <a:xfrm>
          <a:off x="541020" y="6355080"/>
          <a:ext cx="10728960" cy="2918460"/>
          <a:chOff x="-3517" y="-312"/>
          <a:chExt cx="21560" cy="321"/>
        </a:xfrm>
      </xdr:grpSpPr>
      <xdr:sp macro="" textlink="">
        <xdr:nvSpPr>
          <xdr:cNvPr id="33514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4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4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4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160020</xdr:rowOff>
    </xdr:from>
    <xdr:to>
      <xdr:col>3</xdr:col>
      <xdr:colOff>320040</xdr:colOff>
      <xdr:row>5</xdr:row>
      <xdr:rowOff>121920</xdr:rowOff>
    </xdr:to>
    <xdr:pic>
      <xdr:nvPicPr>
        <xdr:cNvPr id="335144" name="Picture 1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002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2342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236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7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7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7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2343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236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2344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236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2345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23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2346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235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2347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234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35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22348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22531" name="Button 3" descr="?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323850</xdr:colOff>
          <xdr:row>29</xdr:row>
          <xdr:rowOff>133350</xdr:rowOff>
        </xdr:from>
        <xdr:to>
          <xdr:col>10</xdr:col>
          <xdr:colOff>1162050</xdr:colOff>
          <xdr:row>31</xdr:row>
          <xdr:rowOff>38100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323850</xdr:colOff>
          <xdr:row>41</xdr:row>
          <xdr:rowOff>123825</xdr:rowOff>
        </xdr:from>
        <xdr:to>
          <xdr:col>10</xdr:col>
          <xdr:colOff>1162050</xdr:colOff>
          <xdr:row>43</xdr:row>
          <xdr:rowOff>28575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239396</xdr:colOff>
      <xdr:row>40</xdr:row>
      <xdr:rowOff>90806</xdr:rowOff>
    </xdr:from>
    <xdr:to>
      <xdr:col>7</xdr:col>
      <xdr:colOff>400120</xdr:colOff>
      <xdr:row>43</xdr:row>
      <xdr:rowOff>63</xdr:rowOff>
    </xdr:to>
    <xdr:sp macro="" textlink="">
      <xdr:nvSpPr>
        <xdr:cNvPr id="2" name="Textfeld 1"/>
        <xdr:cNvSpPr txBox="1"/>
      </xdr:nvSpPr>
      <xdr:spPr>
        <a:xfrm>
          <a:off x="4810126" y="6581776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373191</xdr:colOff>
      <xdr:row>40</xdr:row>
      <xdr:rowOff>74993</xdr:rowOff>
    </xdr:from>
    <xdr:to>
      <xdr:col>10</xdr:col>
      <xdr:colOff>224182</xdr:colOff>
      <xdr:row>43</xdr:row>
      <xdr:rowOff>186</xdr:rowOff>
    </xdr:to>
    <xdr:sp macro="" textlink="">
      <xdr:nvSpPr>
        <xdr:cNvPr id="3" name="Textfeld 2"/>
        <xdr:cNvSpPr txBox="1"/>
      </xdr:nvSpPr>
      <xdr:spPr>
        <a:xfrm>
          <a:off x="6467475" y="6572250"/>
          <a:ext cx="1371599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178246</xdr:colOff>
      <xdr:row>40</xdr:row>
      <xdr:rowOff>90806</xdr:rowOff>
    </xdr:from>
    <xdr:to>
      <xdr:col>6</xdr:col>
      <xdr:colOff>354531</xdr:colOff>
      <xdr:row>43</xdr:row>
      <xdr:rowOff>63</xdr:rowOff>
    </xdr:to>
    <xdr:sp macro="" textlink="">
      <xdr:nvSpPr>
        <xdr:cNvPr id="4" name="Textfeld 3"/>
        <xdr:cNvSpPr txBox="1"/>
      </xdr:nvSpPr>
      <xdr:spPr>
        <a:xfrm>
          <a:off x="4000500" y="6581776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</a:t>
          </a:r>
          <a:r>
            <a:rPr lang="de-DE" sz="1000" baseline="0">
              <a:latin typeface="Arial" pitchFamily="34" charset="0"/>
              <a:cs typeface="Arial" pitchFamily="34" charset="0"/>
            </a:rPr>
            <a:t> &amp; WP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265241</xdr:colOff>
      <xdr:row>40</xdr:row>
      <xdr:rowOff>74993</xdr:rowOff>
    </xdr:from>
    <xdr:to>
      <xdr:col>8</xdr:col>
      <xdr:colOff>400059</xdr:colOff>
      <xdr:row>43</xdr:row>
      <xdr:rowOff>186</xdr:rowOff>
    </xdr:to>
    <xdr:sp macro="" textlink="">
      <xdr:nvSpPr>
        <xdr:cNvPr id="5" name="Textfeld 4"/>
        <xdr:cNvSpPr txBox="1"/>
      </xdr:nvSpPr>
      <xdr:spPr>
        <a:xfrm>
          <a:off x="5600700" y="6572250"/>
          <a:ext cx="8858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</a:t>
          </a:r>
          <a:r>
            <a:rPr lang="de-DE" sz="1100">
              <a:solidFill>
                <a:schemeClr val="dk1"/>
              </a:solidFill>
              <a:latin typeface="+mn-lt"/>
              <a:ea typeface="+mn-ea"/>
              <a:cs typeface="+mn-cs"/>
            </a:rPr>
            <a:t>Boiler</a:t>
          </a:r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&amp; WP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6167" name="Group 1057"/>
        <xdr:cNvGrpSpPr>
          <a:grpSpLocks/>
        </xdr:cNvGrpSpPr>
      </xdr:nvGrpSpPr>
      <xdr:grpSpPr bwMode="auto">
        <a:xfrm>
          <a:off x="541020" y="1082040"/>
          <a:ext cx="10728960" cy="5006340"/>
          <a:chOff x="-3517" y="-312"/>
          <a:chExt cx="21560" cy="321"/>
        </a:xfrm>
      </xdr:grpSpPr>
      <xdr:sp macro="" textlink="">
        <xdr:nvSpPr>
          <xdr:cNvPr id="33617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6168" name="Group 189"/>
        <xdr:cNvGrpSpPr>
          <a:grpSpLocks/>
        </xdr:cNvGrpSpPr>
      </xdr:nvGrpSpPr>
      <xdr:grpSpPr bwMode="auto">
        <a:xfrm>
          <a:off x="541020" y="6355080"/>
          <a:ext cx="10728960" cy="2918460"/>
          <a:chOff x="-3517" y="-312"/>
          <a:chExt cx="21560" cy="321"/>
        </a:xfrm>
      </xdr:grpSpPr>
      <xdr:sp macro="" textlink="">
        <xdr:nvSpPr>
          <xdr:cNvPr id="33617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17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160020</xdr:rowOff>
    </xdr:from>
    <xdr:to>
      <xdr:col>3</xdr:col>
      <xdr:colOff>320040</xdr:colOff>
      <xdr:row>5</xdr:row>
      <xdr:rowOff>121920</xdr:rowOff>
    </xdr:to>
    <xdr:pic>
      <xdr:nvPicPr>
        <xdr:cNvPr id="336169" name="Picture 18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002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239396</xdr:colOff>
      <xdr:row>40</xdr:row>
      <xdr:rowOff>90806</xdr:rowOff>
    </xdr:from>
    <xdr:to>
      <xdr:col>7</xdr:col>
      <xdr:colOff>400120</xdr:colOff>
      <xdr:row>43</xdr:row>
      <xdr:rowOff>63</xdr:rowOff>
    </xdr:to>
    <xdr:sp macro="" textlink="">
      <xdr:nvSpPr>
        <xdr:cNvPr id="2" name="Textfeld 1"/>
        <xdr:cNvSpPr txBox="1"/>
      </xdr:nvSpPr>
      <xdr:spPr>
        <a:xfrm>
          <a:off x="4810126" y="6581776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</a:t>
          </a:r>
        </a:p>
        <a:p>
          <a:r>
            <a:rPr lang="de-DE" sz="1000">
              <a:latin typeface="Arial" pitchFamily="34" charset="0"/>
              <a:cs typeface="Arial" pitchFamily="34" charset="0"/>
            </a:rPr>
            <a:t>die Periode</a:t>
          </a:r>
        </a:p>
      </xdr:txBody>
    </xdr:sp>
    <xdr:clientData/>
  </xdr:twoCellAnchor>
  <xdr:twoCellAnchor>
    <xdr:from>
      <xdr:col>8</xdr:col>
      <xdr:colOff>373191</xdr:colOff>
      <xdr:row>40</xdr:row>
      <xdr:rowOff>74993</xdr:rowOff>
    </xdr:from>
    <xdr:to>
      <xdr:col>10</xdr:col>
      <xdr:colOff>224182</xdr:colOff>
      <xdr:row>43</xdr:row>
      <xdr:rowOff>186</xdr:rowOff>
    </xdr:to>
    <xdr:sp macro="" textlink="">
      <xdr:nvSpPr>
        <xdr:cNvPr id="3" name="Textfeld 2"/>
        <xdr:cNvSpPr txBox="1"/>
      </xdr:nvSpPr>
      <xdr:spPr>
        <a:xfrm>
          <a:off x="6467475" y="6572250"/>
          <a:ext cx="1371599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5</xdr:col>
      <xdr:colOff>178246</xdr:colOff>
      <xdr:row>40</xdr:row>
      <xdr:rowOff>90806</xdr:rowOff>
    </xdr:from>
    <xdr:to>
      <xdr:col>6</xdr:col>
      <xdr:colOff>354531</xdr:colOff>
      <xdr:row>43</xdr:row>
      <xdr:rowOff>63</xdr:rowOff>
    </xdr:to>
    <xdr:sp macro="" textlink="">
      <xdr:nvSpPr>
        <xdr:cNvPr id="4" name="Textfeld 3"/>
        <xdr:cNvSpPr txBox="1"/>
      </xdr:nvSpPr>
      <xdr:spPr>
        <a:xfrm>
          <a:off x="4000500" y="6581776"/>
          <a:ext cx="91439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Boiler</a:t>
          </a:r>
          <a:r>
            <a:rPr lang="de-DE" sz="1000" baseline="0">
              <a:latin typeface="Arial" pitchFamily="34" charset="0"/>
              <a:cs typeface="Arial" pitchFamily="34" charset="0"/>
            </a:rPr>
            <a:t> &amp; WP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265241</xdr:colOff>
      <xdr:row>40</xdr:row>
      <xdr:rowOff>74993</xdr:rowOff>
    </xdr:from>
    <xdr:to>
      <xdr:col>8</xdr:col>
      <xdr:colOff>400059</xdr:colOff>
      <xdr:row>43</xdr:row>
      <xdr:rowOff>186</xdr:rowOff>
    </xdr:to>
    <xdr:sp macro="" textlink="">
      <xdr:nvSpPr>
        <xdr:cNvPr id="5" name="Textfeld 4"/>
        <xdr:cNvSpPr txBox="1"/>
      </xdr:nvSpPr>
      <xdr:spPr>
        <a:xfrm>
          <a:off x="5600700" y="6572250"/>
          <a:ext cx="8858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</a:t>
          </a:r>
          <a:r>
            <a:rPr lang="de-DE" sz="1100">
              <a:solidFill>
                <a:schemeClr val="dk1"/>
              </a:solidFill>
              <a:latin typeface="+mn-lt"/>
              <a:ea typeface="+mn-ea"/>
              <a:cs typeface="+mn-cs"/>
            </a:rPr>
            <a:t>Boiler</a:t>
          </a:r>
          <a:r>
            <a:rPr lang="de-DE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&amp; WP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14</xdr:col>
      <xdr:colOff>281940</xdr:colOff>
      <xdr:row>37</xdr:row>
      <xdr:rowOff>76200</xdr:rowOff>
    </xdr:to>
    <xdr:grpSp>
      <xdr:nvGrpSpPr>
        <xdr:cNvPr id="337190" name="Group 1057"/>
        <xdr:cNvGrpSpPr>
          <a:grpSpLocks/>
        </xdr:cNvGrpSpPr>
      </xdr:nvGrpSpPr>
      <xdr:grpSpPr bwMode="auto">
        <a:xfrm>
          <a:off x="541020" y="1082040"/>
          <a:ext cx="10728960" cy="5006340"/>
          <a:chOff x="-3517" y="-312"/>
          <a:chExt cx="21560" cy="321"/>
        </a:xfrm>
      </xdr:grpSpPr>
      <xdr:sp macro="" textlink="">
        <xdr:nvSpPr>
          <xdr:cNvPr id="33719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9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9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20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14</xdr:col>
      <xdr:colOff>281940</xdr:colOff>
      <xdr:row>56</xdr:row>
      <xdr:rowOff>30480</xdr:rowOff>
    </xdr:to>
    <xdr:grpSp>
      <xdr:nvGrpSpPr>
        <xdr:cNvPr id="337191" name="Group 189"/>
        <xdr:cNvGrpSpPr>
          <a:grpSpLocks/>
        </xdr:cNvGrpSpPr>
      </xdr:nvGrpSpPr>
      <xdr:grpSpPr bwMode="auto">
        <a:xfrm>
          <a:off x="541020" y="6355080"/>
          <a:ext cx="10728960" cy="2918460"/>
          <a:chOff x="-3517" y="-312"/>
          <a:chExt cx="21560" cy="321"/>
        </a:xfrm>
      </xdr:grpSpPr>
      <xdr:sp macro="" textlink="">
        <xdr:nvSpPr>
          <xdr:cNvPr id="33719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9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9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9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37192" name="Picture 18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3366" name="Group 1057"/>
        <xdr:cNvGrpSpPr>
          <a:grpSpLocks/>
        </xdr:cNvGrpSpPr>
      </xdr:nvGrpSpPr>
      <xdr:grpSpPr bwMode="auto">
        <a:xfrm>
          <a:off x="373380" y="3766457"/>
          <a:ext cx="9056914" cy="1815737"/>
          <a:chOff x="-3517" y="-312"/>
          <a:chExt cx="21560" cy="321"/>
        </a:xfrm>
      </xdr:grpSpPr>
      <xdr:sp macro="" textlink="">
        <xdr:nvSpPr>
          <xdr:cNvPr id="32339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3367" name="Group 394"/>
        <xdr:cNvGrpSpPr>
          <a:grpSpLocks/>
        </xdr:cNvGrpSpPr>
      </xdr:nvGrpSpPr>
      <xdr:grpSpPr bwMode="auto">
        <a:xfrm>
          <a:off x="373380" y="5715000"/>
          <a:ext cx="9056914" cy="1644831"/>
          <a:chOff x="-3517" y="-312"/>
          <a:chExt cx="21560" cy="321"/>
        </a:xfrm>
      </xdr:grpSpPr>
      <xdr:sp macro="" textlink="">
        <xdr:nvSpPr>
          <xdr:cNvPr id="32338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9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3368" name="Group 395"/>
        <xdr:cNvGrpSpPr>
          <a:grpSpLocks/>
        </xdr:cNvGrpSpPr>
      </xdr:nvGrpSpPr>
      <xdr:grpSpPr bwMode="auto">
        <a:xfrm>
          <a:off x="373380" y="7492637"/>
          <a:ext cx="9056914" cy="708660"/>
          <a:chOff x="-3517" y="-312"/>
          <a:chExt cx="21560" cy="321"/>
        </a:xfrm>
      </xdr:grpSpPr>
      <xdr:sp macro="" textlink="">
        <xdr:nvSpPr>
          <xdr:cNvPr id="32338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3369" name="Group 396"/>
        <xdr:cNvGrpSpPr>
          <a:grpSpLocks/>
        </xdr:cNvGrpSpPr>
      </xdr:nvGrpSpPr>
      <xdr:grpSpPr bwMode="auto">
        <a:xfrm>
          <a:off x="373380" y="8341723"/>
          <a:ext cx="9056914" cy="530134"/>
          <a:chOff x="-3517" y="-312"/>
          <a:chExt cx="21560" cy="321"/>
        </a:xfrm>
      </xdr:grpSpPr>
      <xdr:sp macro="" textlink="">
        <xdr:nvSpPr>
          <xdr:cNvPr id="32338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3370" name="Group 397"/>
        <xdr:cNvGrpSpPr>
          <a:grpSpLocks/>
        </xdr:cNvGrpSpPr>
      </xdr:nvGrpSpPr>
      <xdr:grpSpPr bwMode="auto">
        <a:xfrm>
          <a:off x="373380" y="9004663"/>
          <a:ext cx="9056914" cy="608511"/>
          <a:chOff x="-3517" y="-312"/>
          <a:chExt cx="21560" cy="321"/>
        </a:xfrm>
      </xdr:grpSpPr>
      <xdr:sp macro="" textlink="">
        <xdr:nvSpPr>
          <xdr:cNvPr id="32337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7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7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8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3371" name="Group 398"/>
        <xdr:cNvGrpSpPr>
          <a:grpSpLocks/>
        </xdr:cNvGrpSpPr>
      </xdr:nvGrpSpPr>
      <xdr:grpSpPr bwMode="auto">
        <a:xfrm>
          <a:off x="373380" y="1434737"/>
          <a:ext cx="9056914" cy="2198914"/>
          <a:chOff x="-3517" y="-312"/>
          <a:chExt cx="21560" cy="321"/>
        </a:xfrm>
      </xdr:grpSpPr>
      <xdr:sp macro="" textlink="">
        <xdr:nvSpPr>
          <xdr:cNvPr id="32337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7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7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37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4</xdr:col>
      <xdr:colOff>121920</xdr:colOff>
      <xdr:row>5</xdr:row>
      <xdr:rowOff>106680</xdr:rowOff>
    </xdr:to>
    <xdr:pic>
      <xdr:nvPicPr>
        <xdr:cNvPr id="323372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25603" name="Button 3" descr="?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142875</xdr:colOff>
          <xdr:row>29</xdr:row>
          <xdr:rowOff>133350</xdr:rowOff>
        </xdr:from>
        <xdr:to>
          <xdr:col>10</xdr:col>
          <xdr:colOff>1152525</xdr:colOff>
          <xdr:row>31</xdr:row>
          <xdr:rowOff>47625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142875</xdr:colOff>
          <xdr:row>41</xdr:row>
          <xdr:rowOff>104775</xdr:rowOff>
        </xdr:from>
        <xdr:to>
          <xdr:col>10</xdr:col>
          <xdr:colOff>1152525</xdr:colOff>
          <xdr:row>43</xdr:row>
          <xdr:rowOff>19050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399859</xdr:colOff>
      <xdr:row>40</xdr:row>
      <xdr:rowOff>114300</xdr:rowOff>
    </xdr:from>
    <xdr:to>
      <xdr:col>8</xdr:col>
      <xdr:colOff>265373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62523" y="6591300"/>
          <a:ext cx="139065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4756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476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94757" name="Group 162"/>
        <xdr:cNvGrpSpPr>
          <a:grpSpLocks/>
        </xdr:cNvGrpSpPr>
      </xdr:nvGrpSpPr>
      <xdr:grpSpPr bwMode="auto">
        <a:xfrm>
          <a:off x="541020" y="6355080"/>
          <a:ext cx="6073140" cy="2987040"/>
          <a:chOff x="-3517" y="-312"/>
          <a:chExt cx="21560" cy="321"/>
        </a:xfrm>
      </xdr:grpSpPr>
      <xdr:sp macro="" textlink="">
        <xdr:nvSpPr>
          <xdr:cNvPr id="29475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76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294758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399859</xdr:colOff>
      <xdr:row>40</xdr:row>
      <xdr:rowOff>114300</xdr:rowOff>
    </xdr:from>
    <xdr:to>
      <xdr:col>8</xdr:col>
      <xdr:colOff>265373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62523" y="6591300"/>
          <a:ext cx="139065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95780" name="Group 1057"/>
        <xdr:cNvGrpSpPr>
          <a:grpSpLocks/>
        </xdr:cNvGrpSpPr>
      </xdr:nvGrpSpPr>
      <xdr:grpSpPr bwMode="auto">
        <a:xfrm>
          <a:off x="541020" y="1082040"/>
          <a:ext cx="6073140" cy="5006340"/>
          <a:chOff x="-3517" y="-312"/>
          <a:chExt cx="21560" cy="321"/>
        </a:xfrm>
      </xdr:grpSpPr>
      <xdr:sp macro="" textlink="">
        <xdr:nvSpPr>
          <xdr:cNvPr id="29578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8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8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9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95781" name="Group 162"/>
        <xdr:cNvGrpSpPr>
          <a:grpSpLocks/>
        </xdr:cNvGrpSpPr>
      </xdr:nvGrpSpPr>
      <xdr:grpSpPr bwMode="auto">
        <a:xfrm>
          <a:off x="541020" y="6355080"/>
          <a:ext cx="6073140" cy="2987040"/>
          <a:chOff x="-3517" y="-312"/>
          <a:chExt cx="21560" cy="321"/>
        </a:xfrm>
      </xdr:grpSpPr>
      <xdr:sp macro="" textlink="">
        <xdr:nvSpPr>
          <xdr:cNvPr id="29578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8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8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78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95782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4390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441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2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4391" name="Group 400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441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4392" name="Group 401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440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1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4393" name="Group 402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440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4394" name="Group 403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440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4395" name="Group 404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439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39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39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440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114300</xdr:colOff>
      <xdr:row>5</xdr:row>
      <xdr:rowOff>99060</xdr:rowOff>
    </xdr:to>
    <xdr:pic>
      <xdr:nvPicPr>
        <xdr:cNvPr id="324396" name="Picture 5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28675" name="Button 3" descr="?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41</xdr:row>
          <xdr:rowOff>133350</xdr:rowOff>
        </xdr:from>
        <xdr:to>
          <xdr:col>10</xdr:col>
          <xdr:colOff>552450</xdr:colOff>
          <xdr:row>43</xdr:row>
          <xdr:rowOff>47625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152400</xdr:colOff>
          <xdr:row>29</xdr:row>
          <xdr:rowOff>133350</xdr:rowOff>
        </xdr:from>
        <xdr:to>
          <xdr:col>10</xdr:col>
          <xdr:colOff>533400</xdr:colOff>
          <xdr:row>31</xdr:row>
          <xdr:rowOff>38100</xdr:rowOff>
        </xdr:to>
        <xdr:sp macro="" textlink="">
          <xdr:nvSpPr>
            <xdr:cNvPr id="28677" name="Button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39013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3902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2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2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2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39014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3901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1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1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1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39015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10</xdr:row>
      <xdr:rowOff>106680</xdr:rowOff>
    </xdr:from>
    <xdr:to>
      <xdr:col>18</xdr:col>
      <xdr:colOff>251460</xdr:colOff>
      <xdr:row>415</xdr:row>
      <xdr:rowOff>30480</xdr:rowOff>
    </xdr:to>
    <xdr:grpSp>
      <xdr:nvGrpSpPr>
        <xdr:cNvPr id="313776" name="Group 1057"/>
        <xdr:cNvGrpSpPr>
          <a:grpSpLocks/>
        </xdr:cNvGrpSpPr>
      </xdr:nvGrpSpPr>
      <xdr:grpSpPr bwMode="auto">
        <a:xfrm>
          <a:off x="281940" y="1430655"/>
          <a:ext cx="8865870" cy="65579625"/>
          <a:chOff x="-3517" y="-312"/>
          <a:chExt cx="21560" cy="321"/>
        </a:xfrm>
      </xdr:grpSpPr>
      <xdr:sp macro="" textlink="">
        <xdr:nvSpPr>
          <xdr:cNvPr id="31378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281940</xdr:colOff>
      <xdr:row>10</xdr:row>
      <xdr:rowOff>106680</xdr:rowOff>
    </xdr:from>
    <xdr:to>
      <xdr:col>18</xdr:col>
      <xdr:colOff>251460</xdr:colOff>
      <xdr:row>415</xdr:row>
      <xdr:rowOff>30480</xdr:rowOff>
    </xdr:to>
    <xdr:grpSp>
      <xdr:nvGrpSpPr>
        <xdr:cNvPr id="313777" name="Group 153"/>
        <xdr:cNvGrpSpPr>
          <a:grpSpLocks/>
        </xdr:cNvGrpSpPr>
      </xdr:nvGrpSpPr>
      <xdr:grpSpPr bwMode="auto">
        <a:xfrm>
          <a:off x="281940" y="1430655"/>
          <a:ext cx="8865870" cy="65579625"/>
          <a:chOff x="-3517" y="-312"/>
          <a:chExt cx="21560" cy="321"/>
        </a:xfrm>
      </xdr:grpSpPr>
      <xdr:sp macro="" textlink="">
        <xdr:nvSpPr>
          <xdr:cNvPr id="31377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78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2</xdr:col>
      <xdr:colOff>1531620</xdr:colOff>
      <xdr:row>5</xdr:row>
      <xdr:rowOff>106680</xdr:rowOff>
    </xdr:to>
    <xdr:pic>
      <xdr:nvPicPr>
        <xdr:cNvPr id="313778" name="Picture 30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19050</xdr:rowOff>
        </xdr:from>
        <xdr:to>
          <xdr:col>18</xdr:col>
          <xdr:colOff>0</xdr:colOff>
          <xdr:row>11</xdr:row>
          <xdr:rowOff>238125</xdr:rowOff>
        </xdr:to>
        <xdr:sp macro="" textlink="">
          <xdr:nvSpPr>
            <xdr:cNvPr id="3073" name="Button 1" descr="?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95250</xdr:colOff>
          <xdr:row>1</xdr:row>
          <xdr:rowOff>66675</xdr:rowOff>
        </xdr:from>
        <xdr:to>
          <xdr:col>16</xdr:col>
          <xdr:colOff>257175</xdr:colOff>
          <xdr:row>4</xdr:row>
          <xdr:rowOff>133350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342900</xdr:colOff>
          <xdr:row>1</xdr:row>
          <xdr:rowOff>66675</xdr:rowOff>
        </xdr:from>
        <xdr:to>
          <xdr:col>18</xdr:col>
          <xdr:colOff>114300</xdr:colOff>
          <xdr:row>4</xdr:row>
          <xdr:rowOff>133350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19050</xdr:rowOff>
        </xdr:from>
        <xdr:to>
          <xdr:col>18</xdr:col>
          <xdr:colOff>0</xdr:colOff>
          <xdr:row>11</xdr:row>
          <xdr:rowOff>238125</xdr:rowOff>
        </xdr:to>
        <xdr:sp macro="" textlink="">
          <xdr:nvSpPr>
            <xdr:cNvPr id="3076" name="Button 4" descr="?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0037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004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0038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004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4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40039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5414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544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4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4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4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5415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543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4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5416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543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5417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542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3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5418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542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5419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542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2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114300</xdr:colOff>
      <xdr:row>5</xdr:row>
      <xdr:rowOff>99060</xdr:rowOff>
    </xdr:to>
    <xdr:pic>
      <xdr:nvPicPr>
        <xdr:cNvPr id="325420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31747" name="Button 3" descr="?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152400</xdr:colOff>
          <xdr:row>41</xdr:row>
          <xdr:rowOff>123825</xdr:rowOff>
        </xdr:from>
        <xdr:to>
          <xdr:col>10</xdr:col>
          <xdr:colOff>533400</xdr:colOff>
          <xdr:row>43</xdr:row>
          <xdr:rowOff>28575</xdr:rowOff>
        </xdr:to>
        <xdr:sp macro="" textlink="">
          <xdr:nvSpPr>
            <xdr:cNvPr id="31748" name="Butto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133350</xdr:colOff>
          <xdr:row>29</xdr:row>
          <xdr:rowOff>133350</xdr:rowOff>
        </xdr:from>
        <xdr:to>
          <xdr:col>10</xdr:col>
          <xdr:colOff>514350</xdr:colOff>
          <xdr:row>31</xdr:row>
          <xdr:rowOff>38100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1060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106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6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7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7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1061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106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6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6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6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91440</xdr:colOff>
      <xdr:row>0</xdr:row>
      <xdr:rowOff>137160</xdr:rowOff>
    </xdr:from>
    <xdr:to>
      <xdr:col>3</xdr:col>
      <xdr:colOff>312420</xdr:colOff>
      <xdr:row>5</xdr:row>
      <xdr:rowOff>99060</xdr:rowOff>
    </xdr:to>
    <xdr:pic>
      <xdr:nvPicPr>
        <xdr:cNvPr id="341063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2085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209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9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9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9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2086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208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8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9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09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42087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6438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646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6439" name="Group 396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646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449580</xdr:colOff>
      <xdr:row>49</xdr:row>
      <xdr:rowOff>3265</xdr:rowOff>
    </xdr:from>
    <xdr:to>
      <xdr:col>13</xdr:col>
      <xdr:colOff>220980</xdr:colOff>
      <xdr:row>53</xdr:row>
      <xdr:rowOff>26125</xdr:rowOff>
    </xdr:to>
    <xdr:grpSp>
      <xdr:nvGrpSpPr>
        <xdr:cNvPr id="326440" name="Group 397"/>
        <xdr:cNvGrpSpPr>
          <a:grpSpLocks/>
        </xdr:cNvGrpSpPr>
      </xdr:nvGrpSpPr>
      <xdr:grpSpPr bwMode="auto">
        <a:xfrm>
          <a:off x="449580" y="7590608"/>
          <a:ext cx="9046029" cy="708660"/>
          <a:chOff x="-3517" y="-312"/>
          <a:chExt cx="21560" cy="321"/>
        </a:xfrm>
      </xdr:grpSpPr>
      <xdr:sp macro="" textlink="">
        <xdr:nvSpPr>
          <xdr:cNvPr id="3264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6441" name="Group 398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645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6442" name="Group 399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644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5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6443" name="Group 400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644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4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4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4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4</xdr:col>
      <xdr:colOff>114300</xdr:colOff>
      <xdr:row>5</xdr:row>
      <xdr:rowOff>106680</xdr:rowOff>
    </xdr:to>
    <xdr:pic>
      <xdr:nvPicPr>
        <xdr:cNvPr id="326444" name="Picture 53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34819" name="Button 3" descr="?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41</xdr:row>
          <xdr:rowOff>123825</xdr:rowOff>
        </xdr:from>
        <xdr:to>
          <xdr:col>10</xdr:col>
          <xdr:colOff>552450</xdr:colOff>
          <xdr:row>43</xdr:row>
          <xdr:rowOff>28575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142875</xdr:colOff>
          <xdr:row>29</xdr:row>
          <xdr:rowOff>123825</xdr:rowOff>
        </xdr:from>
        <xdr:to>
          <xdr:col>10</xdr:col>
          <xdr:colOff>523875</xdr:colOff>
          <xdr:row>31</xdr:row>
          <xdr:rowOff>28575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3108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311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3109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311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11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43111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5841" name="Button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4133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414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4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4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4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4134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413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3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3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3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44135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7462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748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9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9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9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7463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748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7464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748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7465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747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8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7466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747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7467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746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7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114300</xdr:colOff>
      <xdr:row>5</xdr:row>
      <xdr:rowOff>99060</xdr:rowOff>
    </xdr:to>
    <xdr:pic>
      <xdr:nvPicPr>
        <xdr:cNvPr id="327468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37890" name="Button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37891" name="Button 3" descr="?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41</xdr:row>
          <xdr:rowOff>133350</xdr:rowOff>
        </xdr:from>
        <xdr:to>
          <xdr:col>10</xdr:col>
          <xdr:colOff>552450</xdr:colOff>
          <xdr:row>43</xdr:row>
          <xdr:rowOff>38100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29</xdr:row>
          <xdr:rowOff>123825</xdr:rowOff>
        </xdr:from>
        <xdr:to>
          <xdr:col>10</xdr:col>
          <xdr:colOff>552450</xdr:colOff>
          <xdr:row>31</xdr:row>
          <xdr:rowOff>28575</xdr:rowOff>
        </xdr:to>
        <xdr:sp macro="" textlink="">
          <xdr:nvSpPr>
            <xdr:cNvPr id="37893" name="Button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5156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516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5157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516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16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45159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8913" name="Button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6181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618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8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9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9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6182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618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8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8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618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91440</xdr:colOff>
      <xdr:row>0</xdr:row>
      <xdr:rowOff>160020</xdr:rowOff>
    </xdr:from>
    <xdr:to>
      <xdr:col>3</xdr:col>
      <xdr:colOff>312420</xdr:colOff>
      <xdr:row>5</xdr:row>
      <xdr:rowOff>121920</xdr:rowOff>
    </xdr:to>
    <xdr:pic>
      <xdr:nvPicPr>
        <xdr:cNvPr id="346183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6002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38279" name="Group 1057"/>
        <xdr:cNvGrpSpPr>
          <a:grpSpLocks/>
        </xdr:cNvGrpSpPr>
      </xdr:nvGrpSpPr>
      <xdr:grpSpPr bwMode="auto">
        <a:xfrm>
          <a:off x="373380" y="3777343"/>
          <a:ext cx="8792936" cy="1813016"/>
          <a:chOff x="-3517" y="-312"/>
          <a:chExt cx="21560" cy="321"/>
        </a:xfrm>
      </xdr:grpSpPr>
      <xdr:sp macro="" textlink="">
        <xdr:nvSpPr>
          <xdr:cNvPr id="33833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38280" name="Group 757"/>
        <xdr:cNvGrpSpPr>
          <a:grpSpLocks/>
        </xdr:cNvGrpSpPr>
      </xdr:nvGrpSpPr>
      <xdr:grpSpPr bwMode="auto">
        <a:xfrm>
          <a:off x="373380" y="5723164"/>
          <a:ext cx="8792936" cy="1642110"/>
          <a:chOff x="-3517" y="-312"/>
          <a:chExt cx="21560" cy="321"/>
        </a:xfrm>
      </xdr:grpSpPr>
      <xdr:sp macro="" textlink="">
        <xdr:nvSpPr>
          <xdr:cNvPr id="33833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38281" name="Group 758"/>
        <xdr:cNvGrpSpPr>
          <a:grpSpLocks/>
        </xdr:cNvGrpSpPr>
      </xdr:nvGrpSpPr>
      <xdr:grpSpPr bwMode="auto">
        <a:xfrm>
          <a:off x="373380" y="7498080"/>
          <a:ext cx="8792936" cy="716824"/>
          <a:chOff x="-3517" y="-312"/>
          <a:chExt cx="21560" cy="321"/>
        </a:xfrm>
      </xdr:grpSpPr>
      <xdr:sp macro="" textlink="">
        <xdr:nvSpPr>
          <xdr:cNvPr id="33832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3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38282" name="Group 759"/>
        <xdr:cNvGrpSpPr>
          <a:grpSpLocks/>
        </xdr:cNvGrpSpPr>
      </xdr:nvGrpSpPr>
      <xdr:grpSpPr bwMode="auto">
        <a:xfrm>
          <a:off x="373380" y="8355330"/>
          <a:ext cx="8792936" cy="538299"/>
          <a:chOff x="-3517" y="-312"/>
          <a:chExt cx="21560" cy="321"/>
        </a:xfrm>
      </xdr:grpSpPr>
      <xdr:sp macro="" textlink="">
        <xdr:nvSpPr>
          <xdr:cNvPr id="33832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38283" name="Group 760"/>
        <xdr:cNvGrpSpPr>
          <a:grpSpLocks/>
        </xdr:cNvGrpSpPr>
      </xdr:nvGrpSpPr>
      <xdr:grpSpPr bwMode="auto">
        <a:xfrm>
          <a:off x="373380" y="9026434"/>
          <a:ext cx="8792936" cy="624840"/>
          <a:chOff x="-3517" y="-312"/>
          <a:chExt cx="21560" cy="321"/>
        </a:xfrm>
      </xdr:grpSpPr>
      <xdr:sp macro="" textlink="">
        <xdr:nvSpPr>
          <xdr:cNvPr id="33832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2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38284" name="Group 761"/>
        <xdr:cNvGrpSpPr>
          <a:grpSpLocks/>
        </xdr:cNvGrpSpPr>
      </xdr:nvGrpSpPr>
      <xdr:grpSpPr bwMode="auto">
        <a:xfrm>
          <a:off x="373380" y="1445623"/>
          <a:ext cx="8792936" cy="2198914"/>
          <a:chOff x="-3517" y="-312"/>
          <a:chExt cx="21560" cy="321"/>
        </a:xfrm>
      </xdr:grpSpPr>
      <xdr:sp macro="" textlink="">
        <xdr:nvSpPr>
          <xdr:cNvPr id="33831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38285" name="Group 762"/>
        <xdr:cNvGrpSpPr>
          <a:grpSpLocks/>
        </xdr:cNvGrpSpPr>
      </xdr:nvGrpSpPr>
      <xdr:grpSpPr bwMode="auto">
        <a:xfrm>
          <a:off x="373380" y="3777343"/>
          <a:ext cx="8792936" cy="1813016"/>
          <a:chOff x="-3517" y="-312"/>
          <a:chExt cx="21560" cy="321"/>
        </a:xfrm>
      </xdr:grpSpPr>
      <xdr:sp macro="" textlink="">
        <xdr:nvSpPr>
          <xdr:cNvPr id="33831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38286" name="Group 763"/>
        <xdr:cNvGrpSpPr>
          <a:grpSpLocks/>
        </xdr:cNvGrpSpPr>
      </xdr:nvGrpSpPr>
      <xdr:grpSpPr bwMode="auto">
        <a:xfrm>
          <a:off x="373380" y="5723164"/>
          <a:ext cx="8792936" cy="1642110"/>
          <a:chOff x="-3517" y="-312"/>
          <a:chExt cx="21560" cy="321"/>
        </a:xfrm>
      </xdr:grpSpPr>
      <xdr:sp macro="" textlink="">
        <xdr:nvSpPr>
          <xdr:cNvPr id="33830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1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38287" name="Group 764"/>
        <xdr:cNvGrpSpPr>
          <a:grpSpLocks/>
        </xdr:cNvGrpSpPr>
      </xdr:nvGrpSpPr>
      <xdr:grpSpPr bwMode="auto">
        <a:xfrm>
          <a:off x="373380" y="7498080"/>
          <a:ext cx="8792936" cy="716824"/>
          <a:chOff x="-3517" y="-312"/>
          <a:chExt cx="21560" cy="321"/>
        </a:xfrm>
      </xdr:grpSpPr>
      <xdr:sp macro="" textlink="">
        <xdr:nvSpPr>
          <xdr:cNvPr id="33830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38288" name="Group 765"/>
        <xdr:cNvGrpSpPr>
          <a:grpSpLocks/>
        </xdr:cNvGrpSpPr>
      </xdr:nvGrpSpPr>
      <xdr:grpSpPr bwMode="auto">
        <a:xfrm>
          <a:off x="373380" y="8355330"/>
          <a:ext cx="8792936" cy="538299"/>
          <a:chOff x="-3517" y="-312"/>
          <a:chExt cx="21560" cy="321"/>
        </a:xfrm>
      </xdr:grpSpPr>
      <xdr:sp macro="" textlink="">
        <xdr:nvSpPr>
          <xdr:cNvPr id="33830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0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351608</xdr:colOff>
      <xdr:row>57</xdr:row>
      <xdr:rowOff>45720</xdr:rowOff>
    </xdr:from>
    <xdr:to>
      <xdr:col>13</xdr:col>
      <xdr:colOff>123008</xdr:colOff>
      <xdr:row>60</xdr:row>
      <xdr:rowOff>99060</xdr:rowOff>
    </xdr:to>
    <xdr:grpSp>
      <xdr:nvGrpSpPr>
        <xdr:cNvPr id="338289" name="Group 766"/>
        <xdr:cNvGrpSpPr>
          <a:grpSpLocks/>
        </xdr:cNvGrpSpPr>
      </xdr:nvGrpSpPr>
      <xdr:grpSpPr bwMode="auto">
        <a:xfrm>
          <a:off x="351608" y="9026434"/>
          <a:ext cx="8792936" cy="624840"/>
          <a:chOff x="-3517" y="-312"/>
          <a:chExt cx="21560" cy="321"/>
        </a:xfrm>
      </xdr:grpSpPr>
      <xdr:sp macro="" textlink="">
        <xdr:nvSpPr>
          <xdr:cNvPr id="33829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38290" name="Group 767"/>
        <xdr:cNvGrpSpPr>
          <a:grpSpLocks/>
        </xdr:cNvGrpSpPr>
      </xdr:nvGrpSpPr>
      <xdr:grpSpPr bwMode="auto">
        <a:xfrm>
          <a:off x="373380" y="1445623"/>
          <a:ext cx="8792936" cy="2198914"/>
          <a:chOff x="-3517" y="-312"/>
          <a:chExt cx="21560" cy="321"/>
        </a:xfrm>
      </xdr:grpSpPr>
      <xdr:sp macro="" textlink="">
        <xdr:nvSpPr>
          <xdr:cNvPr id="33829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9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38291" name="Picture 84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4097" name="Button 1" descr="?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4100" name="Button 4" descr="?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133350</xdr:colOff>
          <xdr:row>29</xdr:row>
          <xdr:rowOff>133350</xdr:rowOff>
        </xdr:from>
        <xdr:to>
          <xdr:col>10</xdr:col>
          <xdr:colOff>1143000</xdr:colOff>
          <xdr:row>31</xdr:row>
          <xdr:rowOff>38100</xdr:rowOff>
        </xdr:to>
        <xdr:sp macro="" textlink="">
          <xdr:nvSpPr>
            <xdr:cNvPr id="4101" name="Butto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133350</xdr:colOff>
          <xdr:row>41</xdr:row>
          <xdr:rowOff>123825</xdr:rowOff>
        </xdr:from>
        <xdr:to>
          <xdr:col>10</xdr:col>
          <xdr:colOff>1143000</xdr:colOff>
          <xdr:row>43</xdr:row>
          <xdr:rowOff>28575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8486" name="Group 1057"/>
        <xdr:cNvGrpSpPr>
          <a:grpSpLocks/>
        </xdr:cNvGrpSpPr>
      </xdr:nvGrpSpPr>
      <xdr:grpSpPr bwMode="auto">
        <a:xfrm>
          <a:off x="373380" y="3766457"/>
          <a:ext cx="9046029" cy="1815737"/>
          <a:chOff x="-3517" y="-312"/>
          <a:chExt cx="21560" cy="321"/>
        </a:xfrm>
      </xdr:grpSpPr>
      <xdr:sp macro="" textlink="">
        <xdr:nvSpPr>
          <xdr:cNvPr id="32851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8487" name="Group 394"/>
        <xdr:cNvGrpSpPr>
          <a:grpSpLocks/>
        </xdr:cNvGrpSpPr>
      </xdr:nvGrpSpPr>
      <xdr:grpSpPr bwMode="auto">
        <a:xfrm>
          <a:off x="373380" y="5715000"/>
          <a:ext cx="9046029" cy="1644831"/>
          <a:chOff x="-3517" y="-312"/>
          <a:chExt cx="21560" cy="321"/>
        </a:xfrm>
      </xdr:grpSpPr>
      <xdr:sp macro="" textlink="">
        <xdr:nvSpPr>
          <xdr:cNvPr id="32850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1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8488" name="Group 395"/>
        <xdr:cNvGrpSpPr>
          <a:grpSpLocks/>
        </xdr:cNvGrpSpPr>
      </xdr:nvGrpSpPr>
      <xdr:grpSpPr bwMode="auto">
        <a:xfrm>
          <a:off x="373380" y="7492637"/>
          <a:ext cx="9046029" cy="708660"/>
          <a:chOff x="-3517" y="-312"/>
          <a:chExt cx="21560" cy="321"/>
        </a:xfrm>
      </xdr:grpSpPr>
      <xdr:sp macro="" textlink="">
        <xdr:nvSpPr>
          <xdr:cNvPr id="32850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8489" name="Group 396"/>
        <xdr:cNvGrpSpPr>
          <a:grpSpLocks/>
        </xdr:cNvGrpSpPr>
      </xdr:nvGrpSpPr>
      <xdr:grpSpPr bwMode="auto">
        <a:xfrm>
          <a:off x="373380" y="8341723"/>
          <a:ext cx="9046029" cy="530134"/>
          <a:chOff x="-3517" y="-312"/>
          <a:chExt cx="21560" cy="321"/>
        </a:xfrm>
      </xdr:grpSpPr>
      <xdr:sp macro="" textlink="">
        <xdr:nvSpPr>
          <xdr:cNvPr id="32850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8490" name="Group 397"/>
        <xdr:cNvGrpSpPr>
          <a:grpSpLocks/>
        </xdr:cNvGrpSpPr>
      </xdr:nvGrpSpPr>
      <xdr:grpSpPr bwMode="auto">
        <a:xfrm>
          <a:off x="373380" y="9004663"/>
          <a:ext cx="9046029" cy="608511"/>
          <a:chOff x="-3517" y="-312"/>
          <a:chExt cx="21560" cy="321"/>
        </a:xfrm>
      </xdr:grpSpPr>
      <xdr:sp macro="" textlink="">
        <xdr:nvSpPr>
          <xdr:cNvPr id="32849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9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9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50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8491" name="Group 398"/>
        <xdr:cNvGrpSpPr>
          <a:grpSpLocks/>
        </xdr:cNvGrpSpPr>
      </xdr:nvGrpSpPr>
      <xdr:grpSpPr bwMode="auto">
        <a:xfrm>
          <a:off x="373380" y="1434737"/>
          <a:ext cx="9046029" cy="2198914"/>
          <a:chOff x="-3517" y="-312"/>
          <a:chExt cx="21560" cy="321"/>
        </a:xfrm>
      </xdr:grpSpPr>
      <xdr:sp macro="" textlink="">
        <xdr:nvSpPr>
          <xdr:cNvPr id="32849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9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9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9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114300</xdr:colOff>
      <xdr:row>5</xdr:row>
      <xdr:rowOff>99060</xdr:rowOff>
    </xdr:to>
    <xdr:pic>
      <xdr:nvPicPr>
        <xdr:cNvPr id="328492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40962" name="Button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40963" name="Button 3" descr="?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41</xdr:row>
          <xdr:rowOff>133350</xdr:rowOff>
        </xdr:from>
        <xdr:to>
          <xdr:col>10</xdr:col>
          <xdr:colOff>552450</xdr:colOff>
          <xdr:row>43</xdr:row>
          <xdr:rowOff>47625</xdr:rowOff>
        </xdr:to>
        <xdr:sp macro="" textlink="">
          <xdr:nvSpPr>
            <xdr:cNvPr id="40964" name="Button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171450</xdr:colOff>
          <xdr:row>29</xdr:row>
          <xdr:rowOff>123825</xdr:rowOff>
        </xdr:from>
        <xdr:to>
          <xdr:col>10</xdr:col>
          <xdr:colOff>552450</xdr:colOff>
          <xdr:row>31</xdr:row>
          <xdr:rowOff>28575</xdr:rowOff>
        </xdr:to>
        <xdr:sp macro="" textlink="">
          <xdr:nvSpPr>
            <xdr:cNvPr id="40965" name="Button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7204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721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1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1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1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7205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720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0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1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721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47207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1985" name="Button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8229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823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8230" name="Group 175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823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823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144780</xdr:rowOff>
    </xdr:from>
    <xdr:to>
      <xdr:col>3</xdr:col>
      <xdr:colOff>320040</xdr:colOff>
      <xdr:row>5</xdr:row>
      <xdr:rowOff>106680</xdr:rowOff>
    </xdr:to>
    <xdr:pic>
      <xdr:nvPicPr>
        <xdr:cNvPr id="348231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4478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3009" name="Button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29510" name="Group 1057"/>
        <xdr:cNvGrpSpPr>
          <a:grpSpLocks/>
        </xdr:cNvGrpSpPr>
      </xdr:nvGrpSpPr>
      <xdr:grpSpPr bwMode="auto">
        <a:xfrm>
          <a:off x="373380" y="3766457"/>
          <a:ext cx="9100457" cy="1815737"/>
          <a:chOff x="-3517" y="-312"/>
          <a:chExt cx="21560" cy="321"/>
        </a:xfrm>
      </xdr:grpSpPr>
      <xdr:sp macro="" textlink="">
        <xdr:nvSpPr>
          <xdr:cNvPr id="32953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4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29511" name="Group 394"/>
        <xdr:cNvGrpSpPr>
          <a:grpSpLocks/>
        </xdr:cNvGrpSpPr>
      </xdr:nvGrpSpPr>
      <xdr:grpSpPr bwMode="auto">
        <a:xfrm>
          <a:off x="373380" y="5715000"/>
          <a:ext cx="9100457" cy="1644831"/>
          <a:chOff x="-3517" y="-312"/>
          <a:chExt cx="21560" cy="321"/>
        </a:xfrm>
      </xdr:grpSpPr>
      <xdr:sp macro="" textlink="">
        <xdr:nvSpPr>
          <xdr:cNvPr id="32953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29512" name="Group 395"/>
        <xdr:cNvGrpSpPr>
          <a:grpSpLocks/>
        </xdr:cNvGrpSpPr>
      </xdr:nvGrpSpPr>
      <xdr:grpSpPr bwMode="auto">
        <a:xfrm>
          <a:off x="373380" y="7492637"/>
          <a:ext cx="9100457" cy="708660"/>
          <a:chOff x="-3517" y="-312"/>
          <a:chExt cx="21560" cy="321"/>
        </a:xfrm>
      </xdr:grpSpPr>
      <xdr:sp macro="" textlink="">
        <xdr:nvSpPr>
          <xdr:cNvPr id="32952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3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29513" name="Group 396"/>
        <xdr:cNvGrpSpPr>
          <a:grpSpLocks/>
        </xdr:cNvGrpSpPr>
      </xdr:nvGrpSpPr>
      <xdr:grpSpPr bwMode="auto">
        <a:xfrm>
          <a:off x="373380" y="8341723"/>
          <a:ext cx="9100457" cy="530134"/>
          <a:chOff x="-3517" y="-312"/>
          <a:chExt cx="21560" cy="321"/>
        </a:xfrm>
      </xdr:grpSpPr>
      <xdr:sp macro="" textlink="">
        <xdr:nvSpPr>
          <xdr:cNvPr id="32952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29514" name="Group 397"/>
        <xdr:cNvGrpSpPr>
          <a:grpSpLocks/>
        </xdr:cNvGrpSpPr>
      </xdr:nvGrpSpPr>
      <xdr:grpSpPr bwMode="auto">
        <a:xfrm>
          <a:off x="373380" y="9004663"/>
          <a:ext cx="9100457" cy="608511"/>
          <a:chOff x="-3517" y="-312"/>
          <a:chExt cx="21560" cy="321"/>
        </a:xfrm>
      </xdr:grpSpPr>
      <xdr:sp macro="" textlink="">
        <xdr:nvSpPr>
          <xdr:cNvPr id="32952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29515" name="Group 398"/>
        <xdr:cNvGrpSpPr>
          <a:grpSpLocks/>
        </xdr:cNvGrpSpPr>
      </xdr:nvGrpSpPr>
      <xdr:grpSpPr bwMode="auto">
        <a:xfrm>
          <a:off x="373380" y="1434737"/>
          <a:ext cx="9100457" cy="2198914"/>
          <a:chOff x="-3517" y="-312"/>
          <a:chExt cx="21560" cy="321"/>
        </a:xfrm>
      </xdr:grpSpPr>
      <xdr:sp macro="" textlink="">
        <xdr:nvSpPr>
          <xdr:cNvPr id="32951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1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1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2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45720</xdr:colOff>
      <xdr:row>5</xdr:row>
      <xdr:rowOff>99060</xdr:rowOff>
    </xdr:to>
    <xdr:pic>
      <xdr:nvPicPr>
        <xdr:cNvPr id="329516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03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342900</xdr:colOff>
          <xdr:row>1</xdr:row>
          <xdr:rowOff>66675</xdr:rowOff>
        </xdr:from>
        <xdr:to>
          <xdr:col>12</xdr:col>
          <xdr:colOff>57150</xdr:colOff>
          <xdr:row>4</xdr:row>
          <xdr:rowOff>133350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133350</xdr:colOff>
          <xdr:row>1</xdr:row>
          <xdr:rowOff>66675</xdr:rowOff>
        </xdr:from>
        <xdr:to>
          <xdr:col>12</xdr:col>
          <xdr:colOff>695325</xdr:colOff>
          <xdr:row>4</xdr:row>
          <xdr:rowOff>133350</xdr:rowOff>
        </xdr:to>
        <xdr:sp macro="" textlink="">
          <xdr:nvSpPr>
            <xdr:cNvPr id="44034" name="Button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44035" name="Button 3" descr="?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180975</xdr:colOff>
          <xdr:row>41</xdr:row>
          <xdr:rowOff>104775</xdr:rowOff>
        </xdr:from>
        <xdr:to>
          <xdr:col>10</xdr:col>
          <xdr:colOff>561975</xdr:colOff>
          <xdr:row>43</xdr:row>
          <xdr:rowOff>19050</xdr:rowOff>
        </xdr:to>
        <xdr:sp macro="" textlink="">
          <xdr:nvSpPr>
            <xdr:cNvPr id="44036" name="Button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180975</xdr:colOff>
          <xdr:row>29</xdr:row>
          <xdr:rowOff>123825</xdr:rowOff>
        </xdr:from>
        <xdr:to>
          <xdr:col>10</xdr:col>
          <xdr:colOff>561975</xdr:colOff>
          <xdr:row>31</xdr:row>
          <xdr:rowOff>28575</xdr:rowOff>
        </xdr:to>
        <xdr:sp macro="" textlink="">
          <xdr:nvSpPr>
            <xdr:cNvPr id="44037" name="Button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49252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4926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6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6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6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49253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49256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57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58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9259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49255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50277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5028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50278" name="Group 176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5028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028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50279" name="Picture 1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30534" name="Group 1057"/>
        <xdr:cNvGrpSpPr>
          <a:grpSpLocks/>
        </xdr:cNvGrpSpPr>
      </xdr:nvGrpSpPr>
      <xdr:grpSpPr bwMode="auto">
        <a:xfrm>
          <a:off x="373380" y="3766457"/>
          <a:ext cx="9111343" cy="1815737"/>
          <a:chOff x="-3517" y="-312"/>
          <a:chExt cx="21560" cy="321"/>
        </a:xfrm>
      </xdr:grpSpPr>
      <xdr:sp macro="" textlink="">
        <xdr:nvSpPr>
          <xdr:cNvPr id="33056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6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6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6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30535" name="Group 394"/>
        <xdr:cNvGrpSpPr>
          <a:grpSpLocks/>
        </xdr:cNvGrpSpPr>
      </xdr:nvGrpSpPr>
      <xdr:grpSpPr bwMode="auto">
        <a:xfrm>
          <a:off x="373380" y="5715000"/>
          <a:ext cx="9111343" cy="1644831"/>
          <a:chOff x="-3517" y="-312"/>
          <a:chExt cx="21560" cy="321"/>
        </a:xfrm>
      </xdr:grpSpPr>
      <xdr:sp macro="" textlink="">
        <xdr:nvSpPr>
          <xdr:cNvPr id="33055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6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30536" name="Group 395"/>
        <xdr:cNvGrpSpPr>
          <a:grpSpLocks/>
        </xdr:cNvGrpSpPr>
      </xdr:nvGrpSpPr>
      <xdr:grpSpPr bwMode="auto">
        <a:xfrm>
          <a:off x="373380" y="7492637"/>
          <a:ext cx="9111343" cy="708660"/>
          <a:chOff x="-3517" y="-312"/>
          <a:chExt cx="21560" cy="321"/>
        </a:xfrm>
      </xdr:grpSpPr>
      <xdr:sp macro="" textlink="">
        <xdr:nvSpPr>
          <xdr:cNvPr id="33055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30537" name="Group 396"/>
        <xdr:cNvGrpSpPr>
          <a:grpSpLocks/>
        </xdr:cNvGrpSpPr>
      </xdr:nvGrpSpPr>
      <xdr:grpSpPr bwMode="auto">
        <a:xfrm>
          <a:off x="373380" y="8341723"/>
          <a:ext cx="9111343" cy="530134"/>
          <a:chOff x="-3517" y="-312"/>
          <a:chExt cx="21560" cy="321"/>
        </a:xfrm>
      </xdr:grpSpPr>
      <xdr:sp macro="" textlink="">
        <xdr:nvSpPr>
          <xdr:cNvPr id="33054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5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30538" name="Group 397"/>
        <xdr:cNvGrpSpPr>
          <a:grpSpLocks/>
        </xdr:cNvGrpSpPr>
      </xdr:nvGrpSpPr>
      <xdr:grpSpPr bwMode="auto">
        <a:xfrm>
          <a:off x="373380" y="9004663"/>
          <a:ext cx="9111343" cy="608511"/>
          <a:chOff x="-3517" y="-312"/>
          <a:chExt cx="21560" cy="321"/>
        </a:xfrm>
      </xdr:grpSpPr>
      <xdr:sp macro="" textlink="">
        <xdr:nvSpPr>
          <xdr:cNvPr id="33054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30539" name="Group 398"/>
        <xdr:cNvGrpSpPr>
          <a:grpSpLocks/>
        </xdr:cNvGrpSpPr>
      </xdr:nvGrpSpPr>
      <xdr:grpSpPr bwMode="auto">
        <a:xfrm>
          <a:off x="373380" y="1434737"/>
          <a:ext cx="9111343" cy="2198914"/>
          <a:chOff x="-3517" y="-312"/>
          <a:chExt cx="21560" cy="321"/>
        </a:xfrm>
      </xdr:grpSpPr>
      <xdr:sp macro="" textlink="">
        <xdr:nvSpPr>
          <xdr:cNvPr id="33054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54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45720</xdr:colOff>
      <xdr:row>5</xdr:row>
      <xdr:rowOff>99060</xdr:rowOff>
    </xdr:to>
    <xdr:pic>
      <xdr:nvPicPr>
        <xdr:cNvPr id="330540" name="Picture 5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03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342900</xdr:colOff>
          <xdr:row>1</xdr:row>
          <xdr:rowOff>66675</xdr:rowOff>
        </xdr:from>
        <xdr:to>
          <xdr:col>12</xdr:col>
          <xdr:colOff>57150</xdr:colOff>
          <xdr:row>4</xdr:row>
          <xdr:rowOff>133350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133350</xdr:colOff>
          <xdr:row>1</xdr:row>
          <xdr:rowOff>66675</xdr:rowOff>
        </xdr:from>
        <xdr:to>
          <xdr:col>12</xdr:col>
          <xdr:colOff>695325</xdr:colOff>
          <xdr:row>4</xdr:row>
          <xdr:rowOff>133350</xdr:rowOff>
        </xdr:to>
        <xdr:sp macro="" textlink="">
          <xdr:nvSpPr>
            <xdr:cNvPr id="47106" name="Butto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47107" name="Button 3" descr="?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209550</xdr:colOff>
          <xdr:row>41</xdr:row>
          <xdr:rowOff>104775</xdr:rowOff>
        </xdr:from>
        <xdr:to>
          <xdr:col>10</xdr:col>
          <xdr:colOff>533400</xdr:colOff>
          <xdr:row>43</xdr:row>
          <xdr:rowOff>19050</xdr:rowOff>
        </xdr:to>
        <xdr:sp macro="" textlink="">
          <xdr:nvSpPr>
            <xdr:cNvPr id="47108" name="Butto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209550</xdr:colOff>
          <xdr:row>29</xdr:row>
          <xdr:rowOff>133350</xdr:rowOff>
        </xdr:from>
        <xdr:to>
          <xdr:col>10</xdr:col>
          <xdr:colOff>552450</xdr:colOff>
          <xdr:row>31</xdr:row>
          <xdr:rowOff>47625</xdr:rowOff>
        </xdr:to>
        <xdr:sp macro="" textlink="">
          <xdr:nvSpPr>
            <xdr:cNvPr id="47109" name="Button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2" name="Textfeld 1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51300" name="Group 1057"/>
        <xdr:cNvGrpSpPr>
          <a:grpSpLocks/>
        </xdr:cNvGrpSpPr>
      </xdr:nvGrpSpPr>
      <xdr:grpSpPr bwMode="auto">
        <a:xfrm>
          <a:off x="541020" y="1082040"/>
          <a:ext cx="7688580" cy="5006340"/>
          <a:chOff x="-3517" y="-312"/>
          <a:chExt cx="21560" cy="321"/>
        </a:xfrm>
      </xdr:grpSpPr>
      <xdr:sp macro="" textlink="">
        <xdr:nvSpPr>
          <xdr:cNvPr id="35130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0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1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1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51301" name="Group 174"/>
        <xdr:cNvGrpSpPr>
          <a:grpSpLocks/>
        </xdr:cNvGrpSpPr>
      </xdr:nvGrpSpPr>
      <xdr:grpSpPr bwMode="auto">
        <a:xfrm>
          <a:off x="541020" y="6355080"/>
          <a:ext cx="7688580" cy="3177540"/>
          <a:chOff x="-3517" y="-312"/>
          <a:chExt cx="21560" cy="321"/>
        </a:xfrm>
      </xdr:grpSpPr>
      <xdr:sp macro="" textlink="">
        <xdr:nvSpPr>
          <xdr:cNvPr id="35130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0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0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130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14" name="Textfeld 13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 editAs="oneCell">
    <xdr:from>
      <xdr:col>0</xdr:col>
      <xdr:colOff>91440</xdr:colOff>
      <xdr:row>0</xdr:row>
      <xdr:rowOff>137160</xdr:rowOff>
    </xdr:from>
    <xdr:to>
      <xdr:col>3</xdr:col>
      <xdr:colOff>312420</xdr:colOff>
      <xdr:row>5</xdr:row>
      <xdr:rowOff>99060</xdr:rowOff>
    </xdr:to>
    <xdr:pic>
      <xdr:nvPicPr>
        <xdr:cNvPr id="351303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8129" name="Button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354140</xdr:colOff>
      <xdr:row>41</xdr:row>
      <xdr:rowOff>95250</xdr:rowOff>
    </xdr:from>
    <xdr:to>
      <xdr:col>10</xdr:col>
      <xdr:colOff>214192</xdr:colOff>
      <xdr:row>44</xdr:row>
      <xdr:rowOff>38100</xdr:rowOff>
    </xdr:to>
    <xdr:sp macro="" textlink="">
      <xdr:nvSpPr>
        <xdr:cNvPr id="2" name="Textfeld 1"/>
        <xdr:cNvSpPr txBox="1"/>
      </xdr:nvSpPr>
      <xdr:spPr>
        <a:xfrm>
          <a:off x="6448424" y="6734175"/>
          <a:ext cx="1371599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6</xdr:col>
      <xdr:colOff>146050</xdr:colOff>
      <xdr:row>40</xdr:row>
      <xdr:rowOff>152400</xdr:rowOff>
    </xdr:from>
    <xdr:to>
      <xdr:col>7</xdr:col>
      <xdr:colOff>293976</xdr:colOff>
      <xdr:row>44</xdr:row>
      <xdr:rowOff>95249</xdr:rowOff>
    </xdr:to>
    <xdr:sp macro="" textlink="">
      <xdr:nvSpPr>
        <xdr:cNvPr id="3" name="Textfeld 2"/>
        <xdr:cNvSpPr txBox="1"/>
      </xdr:nvSpPr>
      <xdr:spPr>
        <a:xfrm>
          <a:off x="47148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Mo</a:t>
          </a:r>
          <a:r>
            <a:rPr lang="de-DE" sz="1000" baseline="0">
              <a:latin typeface="Arial" pitchFamily="34" charset="0"/>
              <a:cs typeface="Arial" pitchFamily="34" charset="0"/>
            </a:rPr>
            <a:t> - Fr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174625</xdr:colOff>
      <xdr:row>40</xdr:row>
      <xdr:rowOff>152400</xdr:rowOff>
    </xdr:from>
    <xdr:to>
      <xdr:col>8</xdr:col>
      <xdr:colOff>335546</xdr:colOff>
      <xdr:row>44</xdr:row>
      <xdr:rowOff>95249</xdr:rowOff>
    </xdr:to>
    <xdr:sp macro="" textlink="">
      <xdr:nvSpPr>
        <xdr:cNvPr id="4" name="Textfeld 3"/>
        <xdr:cNvSpPr txBox="1"/>
      </xdr:nvSpPr>
      <xdr:spPr>
        <a:xfrm>
          <a:off x="5514975" y="6629400"/>
          <a:ext cx="914399" cy="590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Sa</a:t>
          </a:r>
          <a:r>
            <a:rPr lang="de-DE" sz="1000" baseline="0">
              <a:latin typeface="Arial" pitchFamily="34" charset="0"/>
              <a:cs typeface="Arial" pitchFamily="34" charset="0"/>
            </a:rPr>
            <a:t> - So</a:t>
          </a:r>
        </a:p>
        <a:p>
          <a:r>
            <a:rPr lang="de-DE" sz="1000" baseline="0">
              <a:latin typeface="Arial" pitchFamily="34" charset="0"/>
              <a:cs typeface="Arial" pitchFamily="34" charset="0"/>
            </a:rPr>
            <a:t>Preis für die Periode</a:t>
          </a:r>
          <a:endParaRPr lang="de-DE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10</xdr:col>
      <xdr:colOff>381000</xdr:colOff>
      <xdr:row>37</xdr:row>
      <xdr:rowOff>76200</xdr:rowOff>
    </xdr:to>
    <xdr:grpSp>
      <xdr:nvGrpSpPr>
        <xdr:cNvPr id="352325" name="Group 1057"/>
        <xdr:cNvGrpSpPr>
          <a:grpSpLocks/>
        </xdr:cNvGrpSpPr>
      </xdr:nvGrpSpPr>
      <xdr:grpSpPr bwMode="auto">
        <a:xfrm>
          <a:off x="541020" y="1047750"/>
          <a:ext cx="7459980" cy="4857750"/>
          <a:chOff x="-3517" y="-312"/>
          <a:chExt cx="21560" cy="321"/>
        </a:xfrm>
      </xdr:grpSpPr>
      <xdr:sp macro="" textlink="">
        <xdr:nvSpPr>
          <xdr:cNvPr id="352332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33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34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35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10</xdr:col>
      <xdr:colOff>381000</xdr:colOff>
      <xdr:row>57</xdr:row>
      <xdr:rowOff>121920</xdr:rowOff>
    </xdr:to>
    <xdr:grpSp>
      <xdr:nvGrpSpPr>
        <xdr:cNvPr id="352326" name="Group 175"/>
        <xdr:cNvGrpSpPr>
          <a:grpSpLocks/>
        </xdr:cNvGrpSpPr>
      </xdr:nvGrpSpPr>
      <xdr:grpSpPr bwMode="auto">
        <a:xfrm>
          <a:off x="541020" y="6160770"/>
          <a:ext cx="7459980" cy="3086100"/>
          <a:chOff x="-3517" y="-312"/>
          <a:chExt cx="21560" cy="321"/>
        </a:xfrm>
      </xdr:grpSpPr>
      <xdr:sp macro="" textlink="">
        <xdr:nvSpPr>
          <xdr:cNvPr id="35232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2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3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233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352327" name="Picture 16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49153" name="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11</xdr:row>
      <xdr:rowOff>91440</xdr:rowOff>
    </xdr:from>
    <xdr:to>
      <xdr:col>21</xdr:col>
      <xdr:colOff>167640</xdr:colOff>
      <xdr:row>44</xdr:row>
      <xdr:rowOff>91440</xdr:rowOff>
    </xdr:to>
    <xdr:grpSp>
      <xdr:nvGrpSpPr>
        <xdr:cNvPr id="285103" name="Group 1057"/>
        <xdr:cNvGrpSpPr>
          <a:grpSpLocks/>
        </xdr:cNvGrpSpPr>
      </xdr:nvGrpSpPr>
      <xdr:grpSpPr bwMode="auto">
        <a:xfrm>
          <a:off x="381000" y="1491615"/>
          <a:ext cx="10597515" cy="5343525"/>
          <a:chOff x="-3517" y="-312"/>
          <a:chExt cx="21560" cy="321"/>
        </a:xfrm>
      </xdr:grpSpPr>
      <xdr:sp macro="" textlink="">
        <xdr:nvSpPr>
          <xdr:cNvPr id="28510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10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10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10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106680</xdr:colOff>
      <xdr:row>0</xdr:row>
      <xdr:rowOff>137160</xdr:rowOff>
    </xdr:from>
    <xdr:to>
      <xdr:col>4</xdr:col>
      <xdr:colOff>281940</xdr:colOff>
      <xdr:row>5</xdr:row>
      <xdr:rowOff>99060</xdr:rowOff>
    </xdr:to>
    <xdr:pic>
      <xdr:nvPicPr>
        <xdr:cNvPr id="285104" name="Picture 24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1</xdr:row>
          <xdr:rowOff>66675</xdr:rowOff>
        </xdr:from>
        <xdr:to>
          <xdr:col>16</xdr:col>
          <xdr:colOff>152400</xdr:colOff>
          <xdr:row>4</xdr:row>
          <xdr:rowOff>133350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238125</xdr:colOff>
          <xdr:row>1</xdr:row>
          <xdr:rowOff>66675</xdr:rowOff>
        </xdr:from>
        <xdr:to>
          <xdr:col>17</xdr:col>
          <xdr:colOff>266700</xdr:colOff>
          <xdr:row>4</xdr:row>
          <xdr:rowOff>133350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266700</xdr:colOff>
          <xdr:row>12</xdr:row>
          <xdr:rowOff>19050</xdr:rowOff>
        </xdr:from>
        <xdr:to>
          <xdr:col>20</xdr:col>
          <xdr:colOff>514350</xdr:colOff>
          <xdr:row>13</xdr:row>
          <xdr:rowOff>76200</xdr:rowOff>
        </xdr:to>
        <xdr:sp macro="" textlink="">
          <xdr:nvSpPr>
            <xdr:cNvPr id="50179" name="Button 3" descr="?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405448</xdr:colOff>
      <xdr:row>40</xdr:row>
      <xdr:rowOff>114300</xdr:rowOff>
    </xdr:from>
    <xdr:to>
      <xdr:col>8</xdr:col>
      <xdr:colOff>224000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8" y="6591300"/>
          <a:ext cx="13716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86564" name="Group 1057"/>
        <xdr:cNvGrpSpPr>
          <a:grpSpLocks/>
        </xdr:cNvGrpSpPr>
      </xdr:nvGrpSpPr>
      <xdr:grpSpPr bwMode="auto">
        <a:xfrm>
          <a:off x="541020" y="1047750"/>
          <a:ext cx="5890260" cy="4857750"/>
          <a:chOff x="-3517" y="-312"/>
          <a:chExt cx="21560" cy="321"/>
        </a:xfrm>
      </xdr:grpSpPr>
      <xdr:sp macro="" textlink="">
        <xdr:nvSpPr>
          <xdr:cNvPr id="28657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7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7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7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86565" name="Group 162"/>
        <xdr:cNvGrpSpPr>
          <a:grpSpLocks/>
        </xdr:cNvGrpSpPr>
      </xdr:nvGrpSpPr>
      <xdr:grpSpPr bwMode="auto">
        <a:xfrm>
          <a:off x="541020" y="6160770"/>
          <a:ext cx="5890260" cy="2901315"/>
          <a:chOff x="-3517" y="-312"/>
          <a:chExt cx="21560" cy="321"/>
        </a:xfrm>
      </xdr:grpSpPr>
      <xdr:sp macro="" textlink="">
        <xdr:nvSpPr>
          <xdr:cNvPr id="28656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6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6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57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86566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11</xdr:row>
      <xdr:rowOff>121920</xdr:rowOff>
    </xdr:from>
    <xdr:to>
      <xdr:col>9</xdr:col>
      <xdr:colOff>541020</xdr:colOff>
      <xdr:row>25</xdr:row>
      <xdr:rowOff>0</xdr:rowOff>
    </xdr:to>
    <xdr:grpSp>
      <xdr:nvGrpSpPr>
        <xdr:cNvPr id="315906" name="Group 1057"/>
        <xdr:cNvGrpSpPr>
          <a:grpSpLocks/>
        </xdr:cNvGrpSpPr>
      </xdr:nvGrpSpPr>
      <xdr:grpSpPr bwMode="auto">
        <a:xfrm>
          <a:off x="373380" y="1607820"/>
          <a:ext cx="7997190" cy="2335530"/>
          <a:chOff x="-3517" y="-312"/>
          <a:chExt cx="21560" cy="321"/>
        </a:xfrm>
      </xdr:grpSpPr>
      <xdr:sp macro="" textlink="">
        <xdr:nvSpPr>
          <xdr:cNvPr id="315918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9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20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21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121920</xdr:rowOff>
    </xdr:from>
    <xdr:to>
      <xdr:col>9</xdr:col>
      <xdr:colOff>541020</xdr:colOff>
      <xdr:row>25</xdr:row>
      <xdr:rowOff>0</xdr:rowOff>
    </xdr:to>
    <xdr:grpSp>
      <xdr:nvGrpSpPr>
        <xdr:cNvPr id="315907" name="Group 239"/>
        <xdr:cNvGrpSpPr>
          <a:grpSpLocks/>
        </xdr:cNvGrpSpPr>
      </xdr:nvGrpSpPr>
      <xdr:grpSpPr bwMode="auto">
        <a:xfrm>
          <a:off x="373380" y="1607820"/>
          <a:ext cx="7997190" cy="2335530"/>
          <a:chOff x="-3517" y="-312"/>
          <a:chExt cx="21560" cy="321"/>
        </a:xfrm>
      </xdr:grpSpPr>
      <xdr:sp macro="" textlink="">
        <xdr:nvSpPr>
          <xdr:cNvPr id="315914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5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6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7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121920</xdr:rowOff>
    </xdr:from>
    <xdr:to>
      <xdr:col>9</xdr:col>
      <xdr:colOff>541020</xdr:colOff>
      <xdr:row>25</xdr:row>
      <xdr:rowOff>0</xdr:rowOff>
    </xdr:to>
    <xdr:grpSp>
      <xdr:nvGrpSpPr>
        <xdr:cNvPr id="315908" name="Group 240"/>
        <xdr:cNvGrpSpPr>
          <a:grpSpLocks/>
        </xdr:cNvGrpSpPr>
      </xdr:nvGrpSpPr>
      <xdr:grpSpPr bwMode="auto">
        <a:xfrm>
          <a:off x="373380" y="1607820"/>
          <a:ext cx="7997190" cy="2335530"/>
          <a:chOff x="-3517" y="-312"/>
          <a:chExt cx="21560" cy="321"/>
        </a:xfrm>
      </xdr:grpSpPr>
      <xdr:sp macro="" textlink="">
        <xdr:nvSpPr>
          <xdr:cNvPr id="315910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1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2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913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2</xdr:col>
      <xdr:colOff>1356360</xdr:colOff>
      <xdr:row>5</xdr:row>
      <xdr:rowOff>99060</xdr:rowOff>
    </xdr:to>
    <xdr:pic>
      <xdr:nvPicPr>
        <xdr:cNvPr id="315909" name="Picture 61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679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</xdr:row>
          <xdr:rowOff>66675</xdr:rowOff>
        </xdr:from>
        <xdr:to>
          <xdr:col>9</xdr:col>
          <xdr:colOff>581025</xdr:colOff>
          <xdr:row>4</xdr:row>
          <xdr:rowOff>133350</xdr:rowOff>
        </xdr:to>
        <xdr:sp macro="" textlink="">
          <xdr:nvSpPr>
            <xdr:cNvPr id="51201" name="Button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405449</xdr:colOff>
      <xdr:row>40</xdr:row>
      <xdr:rowOff>114300</xdr:rowOff>
    </xdr:from>
    <xdr:to>
      <xdr:col>8</xdr:col>
      <xdr:colOff>265295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9" y="6591300"/>
          <a:ext cx="14001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87588" name="Group 1057"/>
        <xdr:cNvGrpSpPr>
          <a:grpSpLocks/>
        </xdr:cNvGrpSpPr>
      </xdr:nvGrpSpPr>
      <xdr:grpSpPr bwMode="auto">
        <a:xfrm>
          <a:off x="541020" y="1047750"/>
          <a:ext cx="5890260" cy="4857750"/>
          <a:chOff x="-3517" y="-312"/>
          <a:chExt cx="21560" cy="321"/>
        </a:xfrm>
      </xdr:grpSpPr>
      <xdr:sp macro="" textlink="">
        <xdr:nvSpPr>
          <xdr:cNvPr id="28759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137160</xdr:rowOff>
    </xdr:to>
    <xdr:grpSp>
      <xdr:nvGrpSpPr>
        <xdr:cNvPr id="287589" name="Group 162"/>
        <xdr:cNvGrpSpPr>
          <a:grpSpLocks/>
        </xdr:cNvGrpSpPr>
      </xdr:nvGrpSpPr>
      <xdr:grpSpPr bwMode="auto">
        <a:xfrm>
          <a:off x="541020" y="6160770"/>
          <a:ext cx="5890260" cy="2939415"/>
          <a:chOff x="-3517" y="-312"/>
          <a:chExt cx="21560" cy="321"/>
        </a:xfrm>
      </xdr:grpSpPr>
      <xdr:sp macro="" textlink="">
        <xdr:nvSpPr>
          <xdr:cNvPr id="28759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59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87590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373380</xdr:colOff>
      <xdr:row>25</xdr:row>
      <xdr:rowOff>76200</xdr:rowOff>
    </xdr:from>
    <xdr:to>
      <xdr:col>13</xdr:col>
      <xdr:colOff>144780</xdr:colOff>
      <xdr:row>36</xdr:row>
      <xdr:rowOff>106680</xdr:rowOff>
    </xdr:to>
    <xdr:grpSp>
      <xdr:nvGrpSpPr>
        <xdr:cNvPr id="317222" name="Group 1057"/>
        <xdr:cNvGrpSpPr>
          <a:grpSpLocks/>
        </xdr:cNvGrpSpPr>
      </xdr:nvGrpSpPr>
      <xdr:grpSpPr bwMode="auto">
        <a:xfrm>
          <a:off x="373380" y="3777343"/>
          <a:ext cx="8792936" cy="1813016"/>
          <a:chOff x="-3517" y="-312"/>
          <a:chExt cx="21560" cy="321"/>
        </a:xfrm>
      </xdr:grpSpPr>
      <xdr:sp macro="" textlink="">
        <xdr:nvSpPr>
          <xdr:cNvPr id="31724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5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5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5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37</xdr:row>
      <xdr:rowOff>76200</xdr:rowOff>
    </xdr:from>
    <xdr:to>
      <xdr:col>13</xdr:col>
      <xdr:colOff>144780</xdr:colOff>
      <xdr:row>47</xdr:row>
      <xdr:rowOff>99060</xdr:rowOff>
    </xdr:to>
    <xdr:grpSp>
      <xdr:nvGrpSpPr>
        <xdr:cNvPr id="317223" name="Group 400"/>
        <xdr:cNvGrpSpPr>
          <a:grpSpLocks/>
        </xdr:cNvGrpSpPr>
      </xdr:nvGrpSpPr>
      <xdr:grpSpPr bwMode="auto">
        <a:xfrm>
          <a:off x="373380" y="5723164"/>
          <a:ext cx="8792936" cy="1642110"/>
          <a:chOff x="-3517" y="-312"/>
          <a:chExt cx="21560" cy="321"/>
        </a:xfrm>
      </xdr:grpSpPr>
      <xdr:sp macro="" textlink="">
        <xdr:nvSpPr>
          <xdr:cNvPr id="31724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48</xdr:row>
      <xdr:rowOff>68580</xdr:rowOff>
    </xdr:from>
    <xdr:to>
      <xdr:col>13</xdr:col>
      <xdr:colOff>144780</xdr:colOff>
      <xdr:row>52</xdr:row>
      <xdr:rowOff>91440</xdr:rowOff>
    </xdr:to>
    <xdr:grpSp>
      <xdr:nvGrpSpPr>
        <xdr:cNvPr id="317224" name="Group 401"/>
        <xdr:cNvGrpSpPr>
          <a:grpSpLocks/>
        </xdr:cNvGrpSpPr>
      </xdr:nvGrpSpPr>
      <xdr:grpSpPr bwMode="auto">
        <a:xfrm>
          <a:off x="373380" y="7498080"/>
          <a:ext cx="8792936" cy="716824"/>
          <a:chOff x="-3517" y="-312"/>
          <a:chExt cx="21560" cy="321"/>
        </a:xfrm>
      </xdr:grpSpPr>
      <xdr:sp macro="" textlink="">
        <xdr:nvSpPr>
          <xdr:cNvPr id="317241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2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3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4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53</xdr:row>
      <xdr:rowOff>68580</xdr:rowOff>
    </xdr:from>
    <xdr:to>
      <xdr:col>13</xdr:col>
      <xdr:colOff>144780</xdr:colOff>
      <xdr:row>56</xdr:row>
      <xdr:rowOff>76200</xdr:rowOff>
    </xdr:to>
    <xdr:grpSp>
      <xdr:nvGrpSpPr>
        <xdr:cNvPr id="317225" name="Group 402"/>
        <xdr:cNvGrpSpPr>
          <a:grpSpLocks/>
        </xdr:cNvGrpSpPr>
      </xdr:nvGrpSpPr>
      <xdr:grpSpPr bwMode="auto">
        <a:xfrm>
          <a:off x="373380" y="8355330"/>
          <a:ext cx="8792936" cy="538299"/>
          <a:chOff x="-3517" y="-312"/>
          <a:chExt cx="21560" cy="321"/>
        </a:xfrm>
      </xdr:grpSpPr>
      <xdr:sp macro="" textlink="">
        <xdr:nvSpPr>
          <xdr:cNvPr id="317237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8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9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40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57</xdr:row>
      <xdr:rowOff>45720</xdr:rowOff>
    </xdr:from>
    <xdr:to>
      <xdr:col>13</xdr:col>
      <xdr:colOff>144780</xdr:colOff>
      <xdr:row>60</xdr:row>
      <xdr:rowOff>99060</xdr:rowOff>
    </xdr:to>
    <xdr:grpSp>
      <xdr:nvGrpSpPr>
        <xdr:cNvPr id="317226" name="Group 403"/>
        <xdr:cNvGrpSpPr>
          <a:grpSpLocks/>
        </xdr:cNvGrpSpPr>
      </xdr:nvGrpSpPr>
      <xdr:grpSpPr bwMode="auto">
        <a:xfrm>
          <a:off x="373380" y="9026434"/>
          <a:ext cx="8792936" cy="624840"/>
          <a:chOff x="-3517" y="-312"/>
          <a:chExt cx="21560" cy="321"/>
        </a:xfrm>
      </xdr:grpSpPr>
      <xdr:sp macro="" textlink="">
        <xdr:nvSpPr>
          <xdr:cNvPr id="31723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373380</xdr:colOff>
      <xdr:row>11</xdr:row>
      <xdr:rowOff>30480</xdr:rowOff>
    </xdr:from>
    <xdr:to>
      <xdr:col>13</xdr:col>
      <xdr:colOff>144780</xdr:colOff>
      <xdr:row>24</xdr:row>
      <xdr:rowOff>106680</xdr:rowOff>
    </xdr:to>
    <xdr:grpSp>
      <xdr:nvGrpSpPr>
        <xdr:cNvPr id="317227" name="Group 404"/>
        <xdr:cNvGrpSpPr>
          <a:grpSpLocks/>
        </xdr:cNvGrpSpPr>
      </xdr:nvGrpSpPr>
      <xdr:grpSpPr bwMode="auto">
        <a:xfrm>
          <a:off x="373380" y="1445623"/>
          <a:ext cx="8792936" cy="2198914"/>
          <a:chOff x="-3517" y="-312"/>
          <a:chExt cx="21560" cy="321"/>
        </a:xfrm>
      </xdr:grpSpPr>
      <xdr:sp macro="" textlink="">
        <xdr:nvSpPr>
          <xdr:cNvPr id="31722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23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4</xdr:col>
      <xdr:colOff>121920</xdr:colOff>
      <xdr:row>5</xdr:row>
      <xdr:rowOff>99060</xdr:rowOff>
    </xdr:to>
    <xdr:pic>
      <xdr:nvPicPr>
        <xdr:cNvPr id="317228" name="Picture 57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409575</xdr:colOff>
          <xdr:row>1</xdr:row>
          <xdr:rowOff>66675</xdr:rowOff>
        </xdr:from>
        <xdr:to>
          <xdr:col>12</xdr:col>
          <xdr:colOff>133350</xdr:colOff>
          <xdr:row>4</xdr:row>
          <xdr:rowOff>133350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1</xdr:row>
          <xdr:rowOff>66675</xdr:rowOff>
        </xdr:from>
        <xdr:to>
          <xdr:col>12</xdr:col>
          <xdr:colOff>762000</xdr:colOff>
          <xdr:row>4</xdr:row>
          <xdr:rowOff>133350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de-AT" sz="1400" b="1" i="0" u="none" strike="noStrike" baseline="0">
                  <a:solidFill>
                    <a:srgbClr val="000000"/>
                  </a:solidFill>
                  <a:latin typeface="Wingdings 3"/>
                </a:rPr>
                <a:t>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12</xdr:row>
          <xdr:rowOff>76200</xdr:rowOff>
        </xdr:from>
        <xdr:to>
          <xdr:col>12</xdr:col>
          <xdr:colOff>600075</xdr:colOff>
          <xdr:row>13</xdr:row>
          <xdr:rowOff>133350</xdr:rowOff>
        </xdr:to>
        <xdr:sp macro="" textlink="">
          <xdr:nvSpPr>
            <xdr:cNvPr id="7171" name="Button 3" descr="?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Kategorien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66675</xdr:colOff>
          <xdr:row>29</xdr:row>
          <xdr:rowOff>133350</xdr:rowOff>
        </xdr:from>
        <xdr:to>
          <xdr:col>10</xdr:col>
          <xdr:colOff>1066800</xdr:colOff>
          <xdr:row>31</xdr:row>
          <xdr:rowOff>38100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Netznutzung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85725</xdr:colOff>
          <xdr:row>41</xdr:row>
          <xdr:rowOff>104775</xdr:rowOff>
        </xdr:from>
        <xdr:to>
          <xdr:col>10</xdr:col>
          <xdr:colOff>1085850</xdr:colOff>
          <xdr:row>43</xdr:row>
          <xdr:rowOff>19050</xdr:rowOff>
        </xdr:to>
        <xdr:sp macro="" textlink="">
          <xdr:nvSpPr>
            <xdr:cNvPr id="7173" name="Butto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Eingabe Energiepreis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405448</xdr:colOff>
      <xdr:row>40</xdr:row>
      <xdr:rowOff>114300</xdr:rowOff>
    </xdr:from>
    <xdr:to>
      <xdr:col>8</xdr:col>
      <xdr:colOff>261673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8" y="6591300"/>
          <a:ext cx="139065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88612" name="Group 1057"/>
        <xdr:cNvGrpSpPr>
          <a:grpSpLocks/>
        </xdr:cNvGrpSpPr>
      </xdr:nvGrpSpPr>
      <xdr:grpSpPr bwMode="auto">
        <a:xfrm>
          <a:off x="541020" y="1047750"/>
          <a:ext cx="5890260" cy="4857750"/>
          <a:chOff x="-3517" y="-312"/>
          <a:chExt cx="21560" cy="321"/>
        </a:xfrm>
      </xdr:grpSpPr>
      <xdr:sp macro="" textlink="">
        <xdr:nvSpPr>
          <xdr:cNvPr id="28861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2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2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2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99060</xdr:rowOff>
    </xdr:to>
    <xdr:grpSp>
      <xdr:nvGrpSpPr>
        <xdr:cNvPr id="288613" name="Group 162"/>
        <xdr:cNvGrpSpPr>
          <a:grpSpLocks/>
        </xdr:cNvGrpSpPr>
      </xdr:nvGrpSpPr>
      <xdr:grpSpPr bwMode="auto">
        <a:xfrm>
          <a:off x="541020" y="6160770"/>
          <a:ext cx="5890260" cy="2901315"/>
          <a:chOff x="-3517" y="-312"/>
          <a:chExt cx="21560" cy="321"/>
        </a:xfrm>
      </xdr:grpSpPr>
      <xdr:sp macro="" textlink="">
        <xdr:nvSpPr>
          <xdr:cNvPr id="288615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16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17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18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88614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265241</xdr:colOff>
      <xdr:row>40</xdr:row>
      <xdr:rowOff>117476</xdr:rowOff>
    </xdr:from>
    <xdr:to>
      <xdr:col>6</xdr:col>
      <xdr:colOff>409365</xdr:colOff>
      <xdr:row>43</xdr:row>
      <xdr:rowOff>19101</xdr:rowOff>
    </xdr:to>
    <xdr:sp macro="" textlink="">
      <xdr:nvSpPr>
        <xdr:cNvPr id="2" name="Textfeld 1"/>
        <xdr:cNvSpPr txBox="1"/>
      </xdr:nvSpPr>
      <xdr:spPr>
        <a:xfrm>
          <a:off x="4067175" y="6600826"/>
          <a:ext cx="904874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</a:t>
          </a:r>
        </a:p>
      </xdr:txBody>
    </xdr:sp>
    <xdr:clientData/>
  </xdr:twoCellAnchor>
  <xdr:twoCellAnchor>
    <xdr:from>
      <xdr:col>6</xdr:col>
      <xdr:colOff>405449</xdr:colOff>
      <xdr:row>40</xdr:row>
      <xdr:rowOff>114300</xdr:rowOff>
    </xdr:from>
    <xdr:to>
      <xdr:col>8</xdr:col>
      <xdr:colOff>265295</xdr:colOff>
      <xdr:row>43</xdr:row>
      <xdr:rowOff>19050</xdr:rowOff>
    </xdr:to>
    <xdr:sp macro="" textlink="">
      <xdr:nvSpPr>
        <xdr:cNvPr id="3" name="Textfeld 2"/>
        <xdr:cNvSpPr txBox="1"/>
      </xdr:nvSpPr>
      <xdr:spPr>
        <a:xfrm>
          <a:off x="4952999" y="6591300"/>
          <a:ext cx="14001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Preis für die Periode, mengengewichtet</a:t>
          </a:r>
        </a:p>
      </xdr:txBody>
    </xdr:sp>
    <xdr:clientData/>
  </xdr:twoCellAnchor>
  <xdr:twoCellAnchor>
    <xdr:from>
      <xdr:col>0</xdr:col>
      <xdr:colOff>541020</xdr:colOff>
      <xdr:row>8</xdr:row>
      <xdr:rowOff>76200</xdr:rowOff>
    </xdr:from>
    <xdr:to>
      <xdr:col>8</xdr:col>
      <xdr:colOff>335280</xdr:colOff>
      <xdr:row>37</xdr:row>
      <xdr:rowOff>76200</xdr:rowOff>
    </xdr:to>
    <xdr:grpSp>
      <xdr:nvGrpSpPr>
        <xdr:cNvPr id="289636" name="Group 1057"/>
        <xdr:cNvGrpSpPr>
          <a:grpSpLocks/>
        </xdr:cNvGrpSpPr>
      </xdr:nvGrpSpPr>
      <xdr:grpSpPr bwMode="auto">
        <a:xfrm>
          <a:off x="541020" y="1047750"/>
          <a:ext cx="5890260" cy="4857750"/>
          <a:chOff x="-3517" y="-312"/>
          <a:chExt cx="21560" cy="321"/>
        </a:xfrm>
      </xdr:grpSpPr>
      <xdr:sp macro="" textlink="">
        <xdr:nvSpPr>
          <xdr:cNvPr id="289643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4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5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6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541020</xdr:colOff>
      <xdr:row>39</xdr:row>
      <xdr:rowOff>7620</xdr:rowOff>
    </xdr:from>
    <xdr:to>
      <xdr:col>8</xdr:col>
      <xdr:colOff>335280</xdr:colOff>
      <xdr:row>56</xdr:row>
      <xdr:rowOff>137160</xdr:rowOff>
    </xdr:to>
    <xdr:grpSp>
      <xdr:nvGrpSpPr>
        <xdr:cNvPr id="289637" name="Group 162"/>
        <xdr:cNvGrpSpPr>
          <a:grpSpLocks/>
        </xdr:cNvGrpSpPr>
      </xdr:nvGrpSpPr>
      <xdr:grpSpPr bwMode="auto">
        <a:xfrm>
          <a:off x="541020" y="6160770"/>
          <a:ext cx="5890260" cy="2939415"/>
          <a:chOff x="-3517" y="-312"/>
          <a:chExt cx="21560" cy="321"/>
        </a:xfrm>
      </xdr:grpSpPr>
      <xdr:sp macro="" textlink="">
        <xdr:nvSpPr>
          <xdr:cNvPr id="289639" name="Line 1058"/>
          <xdr:cNvSpPr>
            <a:spLocks noChangeShapeType="1"/>
          </xdr:cNvSpPr>
        </xdr:nvSpPr>
        <xdr:spPr bwMode="auto">
          <a:xfrm>
            <a:off x="-3517" y="-312"/>
            <a:ext cx="21560" cy="0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0" name="Line 1059"/>
          <xdr:cNvSpPr>
            <a:spLocks noChangeShapeType="1"/>
          </xdr:cNvSpPr>
        </xdr:nvSpPr>
        <xdr:spPr bwMode="auto">
          <a:xfrm>
            <a:off x="-3517" y="-312"/>
            <a:ext cx="0" cy="321"/>
          </a:xfrm>
          <a:prstGeom prst="line">
            <a:avLst/>
          </a:prstGeom>
          <a:noFill/>
          <a:ln w="9525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1" name="Line 1060"/>
          <xdr:cNvSpPr>
            <a:spLocks noChangeShapeType="1"/>
          </xdr:cNvSpPr>
        </xdr:nvSpPr>
        <xdr:spPr bwMode="auto">
          <a:xfrm>
            <a:off x="-3517" y="9"/>
            <a:ext cx="21560" cy="0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42" name="Line 1061"/>
          <xdr:cNvSpPr>
            <a:spLocks noChangeShapeType="1"/>
          </xdr:cNvSpPr>
        </xdr:nvSpPr>
        <xdr:spPr bwMode="auto">
          <a:xfrm flipV="1">
            <a:off x="18043" y="-312"/>
            <a:ext cx="0" cy="321"/>
          </a:xfrm>
          <a:prstGeom prst="line">
            <a:avLst/>
          </a:prstGeom>
          <a:noFill/>
          <a:ln w="9525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0</xdr:col>
      <xdr:colOff>99060</xdr:colOff>
      <xdr:row>0</xdr:row>
      <xdr:rowOff>137160</xdr:rowOff>
    </xdr:from>
    <xdr:to>
      <xdr:col>3</xdr:col>
      <xdr:colOff>320040</xdr:colOff>
      <xdr:row>5</xdr:row>
      <xdr:rowOff>99060</xdr:rowOff>
    </xdr:to>
    <xdr:pic>
      <xdr:nvPicPr>
        <xdr:cNvPr id="289638" name="Picture 15" descr="ElCom_d_hoc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37160"/>
          <a:ext cx="25755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2</xdr:row>
          <xdr:rowOff>76200</xdr:rowOff>
        </xdr:from>
        <xdr:to>
          <xdr:col>5</xdr:col>
          <xdr:colOff>104775</xdr:colOff>
          <xdr:row>4</xdr:row>
          <xdr:rowOff>123825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A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Zurück zu Kategorie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7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6.xml"/><Relationship Id="rId5" Type="http://schemas.openxmlformats.org/officeDocument/2006/relationships/ctrlProp" Target="../ctrlProps/ctrlProp25.xml"/><Relationship Id="rId4" Type="http://schemas.openxmlformats.org/officeDocument/2006/relationships/ctrlProp" Target="../ctrlProps/ctrlProp24.xml"/><Relationship Id="rId9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2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3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3.xml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Relationship Id="rId9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3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37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4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40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Relationship Id="rId9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4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44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48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Relationship Id="rId9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5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5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55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54.xml"/><Relationship Id="rId5" Type="http://schemas.openxmlformats.org/officeDocument/2006/relationships/ctrlProp" Target="../ctrlProps/ctrlProp53.xml"/><Relationship Id="rId4" Type="http://schemas.openxmlformats.org/officeDocument/2006/relationships/ctrlProp" Target="../ctrlProps/ctrlProp52.xml"/><Relationship Id="rId9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5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58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62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Relationship Id="rId9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6.xml"/><Relationship Id="rId4" Type="http://schemas.openxmlformats.org/officeDocument/2006/relationships/ctrlProp" Target="../ctrlProps/ctrlProp6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7.xml"/><Relationship Id="rId4" Type="http://schemas.openxmlformats.org/officeDocument/2006/relationships/ctrlProp" Target="../ctrlProps/ctrlProp65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69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9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9.xml"/><Relationship Id="rId4" Type="http://schemas.openxmlformats.org/officeDocument/2006/relationships/ctrlProp" Target="../ctrlProps/ctrlProp7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72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Relationship Id="rId9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2.xml"/><Relationship Id="rId4" Type="http://schemas.openxmlformats.org/officeDocument/2006/relationships/ctrlProp" Target="../ctrlProps/ctrlProp7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3.xml"/><Relationship Id="rId4" Type="http://schemas.openxmlformats.org/officeDocument/2006/relationships/ctrlProp" Target="../ctrlProps/ctrlProp7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Relationship Id="rId9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5.xml"/><Relationship Id="rId4" Type="http://schemas.openxmlformats.org/officeDocument/2006/relationships/ctrlProp" Target="../ctrlProps/ctrlProp8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6.xml"/><Relationship Id="rId4" Type="http://schemas.openxmlformats.org/officeDocument/2006/relationships/ctrlProp" Target="../ctrlProps/ctrlProp8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1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90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89.xml"/><Relationship Id="rId5" Type="http://schemas.openxmlformats.org/officeDocument/2006/relationships/ctrlProp" Target="../ctrlProps/ctrlProp88.xml"/><Relationship Id="rId4" Type="http://schemas.openxmlformats.org/officeDocument/2006/relationships/ctrlProp" Target="../ctrlProps/ctrlProp87.xml"/><Relationship Id="rId9" Type="http://schemas.openxmlformats.org/officeDocument/2006/relationships/comments" Target="../comments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8.xml"/><Relationship Id="rId4" Type="http://schemas.openxmlformats.org/officeDocument/2006/relationships/ctrlProp" Target="../ctrlProps/ctrlProp9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9.xml"/><Relationship Id="rId4" Type="http://schemas.openxmlformats.org/officeDocument/2006/relationships/ctrlProp" Target="../ctrlProps/ctrlProp9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10" Type="http://schemas.openxmlformats.org/officeDocument/2006/relationships/comments" Target="../comments4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40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omments" Target="../comments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41.xml"/><Relationship Id="rId4" Type="http://schemas.openxmlformats.org/officeDocument/2006/relationships/ctrlProp" Target="../ctrlProps/ctrlProp9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42.xml"/><Relationship Id="rId4" Type="http://schemas.openxmlformats.org/officeDocument/2006/relationships/ctrlProp" Target="../ctrlProps/ctrlProp100.xm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5.xml"/><Relationship Id="rId3" Type="http://schemas.openxmlformats.org/officeDocument/2006/relationships/vmlDrawing" Target="../drawings/vmlDrawing43.vml"/><Relationship Id="rId7" Type="http://schemas.openxmlformats.org/officeDocument/2006/relationships/ctrlProp" Target="../ctrlProps/ctrlProp104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103.xml"/><Relationship Id="rId5" Type="http://schemas.openxmlformats.org/officeDocument/2006/relationships/ctrlProp" Target="../ctrlProps/ctrlProp102.xml"/><Relationship Id="rId4" Type="http://schemas.openxmlformats.org/officeDocument/2006/relationships/ctrlProp" Target="../ctrlProps/ctrlProp101.xml"/><Relationship Id="rId9" Type="http://schemas.openxmlformats.org/officeDocument/2006/relationships/comments" Target="../comments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44.xml"/><Relationship Id="rId4" Type="http://schemas.openxmlformats.org/officeDocument/2006/relationships/ctrlProp" Target="../ctrlProps/ctrlProp10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45.xml"/><Relationship Id="rId4" Type="http://schemas.openxmlformats.org/officeDocument/2006/relationships/ctrlProp" Target="../ctrlProps/ctrlProp107.xm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2.xml"/><Relationship Id="rId3" Type="http://schemas.openxmlformats.org/officeDocument/2006/relationships/vmlDrawing" Target="../drawings/vmlDrawing46.vml"/><Relationship Id="rId7" Type="http://schemas.openxmlformats.org/officeDocument/2006/relationships/ctrlProp" Target="../ctrlProps/ctrlProp111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110.xml"/><Relationship Id="rId5" Type="http://schemas.openxmlformats.org/officeDocument/2006/relationships/ctrlProp" Target="../ctrlProps/ctrlProp109.xml"/><Relationship Id="rId4" Type="http://schemas.openxmlformats.org/officeDocument/2006/relationships/ctrlProp" Target="../ctrlProps/ctrlProp108.xml"/><Relationship Id="rId9" Type="http://schemas.openxmlformats.org/officeDocument/2006/relationships/comments" Target="../comments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comments" Target="../comments47.xml"/><Relationship Id="rId4" Type="http://schemas.openxmlformats.org/officeDocument/2006/relationships/ctrlProp" Target="../ctrlProps/ctrlProp113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comments" Target="../comments48.xml"/><Relationship Id="rId4" Type="http://schemas.openxmlformats.org/officeDocument/2006/relationships/ctrlProp" Target="../ctrlProps/ctrlProp114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ctrlProp" Target="../ctrlProps/ctrlProp117.xml"/><Relationship Id="rId5" Type="http://schemas.openxmlformats.org/officeDocument/2006/relationships/ctrlProp" Target="../ctrlProps/ctrlProp116.xml"/><Relationship Id="rId4" Type="http://schemas.openxmlformats.org/officeDocument/2006/relationships/ctrlProp" Target="../ctrlProps/ctrlProp11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ctrlProp" Target="../ctrlProps/ctrlProp1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4" Type="http://schemas.openxmlformats.org/officeDocument/2006/relationships/ctrlProp" Target="../ctrlProps/ctrlProp1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ctrlProp" Target="../ctrlProps/ctrlProp1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Relationship Id="rId9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ctrlProp" Target="../ctrlProps/ctrlProp2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9.xml"/><Relationship Id="rId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72"/>
  <sheetViews>
    <sheetView showGridLines="0" workbookViewId="0">
      <pane ySplit="8" topLeftCell="A9" activePane="bottomLeft" state="frozen"/>
      <selection pane="bottomLeft" activeCell="R42" sqref="R42"/>
    </sheetView>
  </sheetViews>
  <sheetFormatPr baseColWidth="10" defaultColWidth="11.42578125" defaultRowHeight="12.75" x14ac:dyDescent="0.2"/>
  <cols>
    <col min="1" max="1" width="7.7109375" style="1" customWidth="1"/>
    <col min="2" max="2" width="17.7109375" style="1" customWidth="1"/>
    <col min="3" max="3" width="18.28515625" style="1" customWidth="1"/>
    <col min="4" max="9" width="15.7109375" style="1" customWidth="1"/>
    <col min="10" max="16384" width="11.42578125" style="1"/>
  </cols>
  <sheetData>
    <row r="1" spans="1:15" x14ac:dyDescent="0.2">
      <c r="A1" s="62"/>
      <c r="B1" s="59"/>
      <c r="C1" s="59"/>
      <c r="D1" s="59"/>
      <c r="E1" s="59"/>
      <c r="F1" s="59"/>
      <c r="G1" s="59"/>
      <c r="H1" s="59"/>
      <c r="I1" s="59"/>
      <c r="J1" s="59"/>
      <c r="M1" s="131"/>
      <c r="N1" s="131"/>
      <c r="O1" s="131"/>
    </row>
    <row r="2" spans="1:15" x14ac:dyDescent="0.2">
      <c r="A2" s="62"/>
      <c r="B2" s="59"/>
      <c r="C2" s="59"/>
      <c r="D2" s="59"/>
      <c r="E2" s="59"/>
      <c r="F2" s="59"/>
      <c r="G2" s="59"/>
      <c r="H2" s="59"/>
      <c r="I2" s="59"/>
      <c r="J2" s="59"/>
      <c r="M2" s="131"/>
      <c r="N2" s="131"/>
      <c r="O2" s="131"/>
    </row>
    <row r="3" spans="1:15" x14ac:dyDescent="0.2">
      <c r="A3" s="62"/>
      <c r="B3" s="59"/>
      <c r="C3" s="59"/>
      <c r="D3" s="59"/>
      <c r="E3" s="59"/>
      <c r="F3" s="101"/>
      <c r="G3" s="59"/>
      <c r="H3" s="59"/>
      <c r="I3" s="59"/>
      <c r="J3" s="59"/>
      <c r="L3" s="130"/>
      <c r="M3" s="129"/>
      <c r="N3" s="129">
        <v>1</v>
      </c>
      <c r="O3" s="131"/>
    </row>
    <row r="4" spans="1:15" x14ac:dyDescent="0.2">
      <c r="A4" s="62"/>
      <c r="B4" s="59"/>
      <c r="C4" s="59"/>
      <c r="D4" s="59"/>
      <c r="E4" s="59"/>
      <c r="F4" s="59"/>
      <c r="G4" s="59"/>
      <c r="H4" s="59"/>
      <c r="I4" s="59"/>
      <c r="J4" s="59"/>
      <c r="L4" s="130"/>
      <c r="M4" s="129" t="s">
        <v>230</v>
      </c>
      <c r="N4" s="129">
        <v>2</v>
      </c>
      <c r="O4" s="131"/>
    </row>
    <row r="5" spans="1:15" x14ac:dyDescent="0.2">
      <c r="A5" s="62"/>
      <c r="B5" s="59"/>
      <c r="C5" s="59"/>
      <c r="D5" s="59"/>
      <c r="E5" s="59"/>
      <c r="F5" s="59"/>
      <c r="G5" s="59"/>
      <c r="H5" s="59"/>
      <c r="I5" s="59"/>
      <c r="J5" s="59"/>
      <c r="L5" s="130"/>
      <c r="M5" s="129" t="s">
        <v>231</v>
      </c>
      <c r="N5" s="129">
        <v>3</v>
      </c>
      <c r="O5" s="131"/>
    </row>
    <row r="6" spans="1:15" ht="28.5" customHeight="1" x14ac:dyDescent="0.2">
      <c r="A6" s="62"/>
      <c r="B6" s="59"/>
      <c r="C6" s="110"/>
      <c r="D6" s="112"/>
      <c r="E6" s="109"/>
      <c r="F6" s="114" t="s">
        <v>232</v>
      </c>
      <c r="G6" s="113">
        <v>3</v>
      </c>
      <c r="H6" s="59"/>
      <c r="I6" s="59"/>
      <c r="J6" s="59"/>
      <c r="L6" s="130"/>
      <c r="M6" s="130"/>
      <c r="N6" s="130"/>
    </row>
    <row r="7" spans="1:15" ht="20.25" hidden="1" customHeight="1" x14ac:dyDescent="0.2">
      <c r="A7" s="62"/>
      <c r="B7" s="59"/>
      <c r="C7" s="59"/>
      <c r="D7" s="59"/>
      <c r="E7" s="59"/>
      <c r="F7" s="59"/>
      <c r="G7" s="59"/>
      <c r="H7" s="111" t="s">
        <v>230</v>
      </c>
      <c r="I7" s="59"/>
      <c r="J7" s="59"/>
      <c r="L7" s="129"/>
      <c r="M7" s="129"/>
      <c r="N7" s="129"/>
    </row>
    <row r="8" spans="1:15" ht="19.5" hidden="1" customHeight="1" x14ac:dyDescent="0.2">
      <c r="A8" s="62"/>
      <c r="B8" s="59"/>
      <c r="C8" s="59"/>
      <c r="D8" s="59"/>
      <c r="E8" s="59"/>
      <c r="F8" s="59"/>
      <c r="G8" s="59"/>
      <c r="H8" s="111" t="s">
        <v>231</v>
      </c>
      <c r="I8" s="59"/>
      <c r="J8" s="59"/>
      <c r="L8" s="129"/>
      <c r="M8" s="129"/>
      <c r="N8" s="129"/>
    </row>
    <row r="9" spans="1:15" ht="18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L9" s="129"/>
      <c r="M9" s="129"/>
      <c r="N9" s="129"/>
    </row>
    <row r="10" spans="1:15" ht="20.25" x14ac:dyDescent="0.3">
      <c r="A10" s="59"/>
      <c r="B10" s="64" t="s">
        <v>229</v>
      </c>
      <c r="C10" s="59"/>
      <c r="D10" s="59"/>
      <c r="E10" s="59"/>
      <c r="F10" s="59"/>
      <c r="G10" s="59"/>
      <c r="H10" s="59"/>
      <c r="I10" s="59"/>
      <c r="J10" s="59"/>
    </row>
    <row r="11" spans="1:15" ht="20.25" x14ac:dyDescent="0.3">
      <c r="A11" s="59"/>
      <c r="B11" s="64"/>
      <c r="C11" s="59"/>
      <c r="D11" s="59"/>
      <c r="E11" s="59"/>
      <c r="F11" s="59"/>
      <c r="G11" s="59"/>
      <c r="H11" s="59"/>
      <c r="I11" s="59"/>
      <c r="J11" s="59"/>
    </row>
    <row r="12" spans="1:15" x14ac:dyDescent="0.2">
      <c r="A12" s="59"/>
      <c r="B12" s="59"/>
      <c r="C12" s="59"/>
      <c r="D12" s="59"/>
      <c r="E12" s="59"/>
      <c r="F12" s="59"/>
      <c r="G12" s="59"/>
      <c r="H12" s="59"/>
      <c r="I12" s="59"/>
      <c r="J12" s="59"/>
    </row>
    <row r="13" spans="1:15" ht="15.75" x14ac:dyDescent="0.25">
      <c r="A13" s="59"/>
      <c r="B13" s="65" t="s">
        <v>48</v>
      </c>
      <c r="C13" s="59"/>
      <c r="D13" s="59"/>
      <c r="E13" s="59"/>
      <c r="F13" s="59"/>
      <c r="G13" s="59"/>
      <c r="H13" s="59"/>
      <c r="I13" s="59"/>
      <c r="J13" s="59"/>
    </row>
    <row r="14" spans="1:15" ht="15.75" x14ac:dyDescent="0.25">
      <c r="A14" s="59"/>
      <c r="B14" s="66"/>
      <c r="C14" s="59"/>
      <c r="D14" s="59"/>
      <c r="E14" s="59"/>
      <c r="F14" s="59"/>
      <c r="G14" s="59"/>
      <c r="H14" s="59"/>
      <c r="I14" s="59"/>
      <c r="J14" s="59"/>
    </row>
    <row r="15" spans="1:15" ht="15.75" x14ac:dyDescent="0.25">
      <c r="A15" s="59"/>
      <c r="B15" s="66" t="s">
        <v>47</v>
      </c>
      <c r="C15" s="59"/>
      <c r="D15" s="59"/>
      <c r="E15" s="59"/>
      <c r="F15" s="59"/>
      <c r="G15" s="59"/>
      <c r="H15" s="59"/>
      <c r="I15" s="59"/>
      <c r="J15" s="59"/>
    </row>
    <row r="16" spans="1:15" ht="15.75" x14ac:dyDescent="0.25">
      <c r="A16" s="59"/>
      <c r="B16" s="66" t="s">
        <v>46</v>
      </c>
      <c r="C16" s="59"/>
      <c r="D16" s="59"/>
      <c r="E16" s="59"/>
      <c r="F16" s="59"/>
      <c r="G16" s="59"/>
      <c r="H16" s="59"/>
      <c r="I16" s="59"/>
      <c r="J16" s="59"/>
    </row>
    <row r="17" spans="1:10" ht="15.75" x14ac:dyDescent="0.25">
      <c r="A17" s="59"/>
      <c r="B17" s="66"/>
      <c r="C17" s="59"/>
      <c r="D17" s="59"/>
      <c r="E17" s="59"/>
      <c r="F17" s="59"/>
      <c r="G17" s="59"/>
      <c r="H17" s="59"/>
      <c r="I17" s="59"/>
      <c r="J17" s="59"/>
    </row>
    <row r="18" spans="1:10" x14ac:dyDescent="0.2">
      <c r="A18" s="59"/>
      <c r="B18" s="63" t="s">
        <v>45</v>
      </c>
      <c r="C18" s="59"/>
      <c r="D18" s="59"/>
      <c r="E18" s="59"/>
      <c r="F18" s="59"/>
      <c r="G18" s="59"/>
      <c r="H18" s="59"/>
      <c r="I18" s="59"/>
      <c r="J18" s="59"/>
    </row>
    <row r="19" spans="1:10" x14ac:dyDescent="0.2">
      <c r="A19" s="59"/>
      <c r="B19" s="101" t="s">
        <v>44</v>
      </c>
      <c r="C19" s="59"/>
      <c r="D19" s="59"/>
      <c r="E19" s="59"/>
      <c r="F19" s="59"/>
      <c r="G19" s="59"/>
      <c r="H19" s="59"/>
      <c r="I19" s="59"/>
      <c r="J19" s="59"/>
    </row>
    <row r="20" spans="1:10" x14ac:dyDescent="0.2">
      <c r="A20" s="59"/>
      <c r="B20" s="101" t="s">
        <v>223</v>
      </c>
      <c r="C20" s="59"/>
      <c r="D20" s="59"/>
      <c r="E20" s="59"/>
      <c r="F20" s="59"/>
      <c r="G20" s="59"/>
      <c r="H20" s="59"/>
      <c r="I20" s="59"/>
      <c r="J20" s="59"/>
    </row>
    <row r="21" spans="1:10" x14ac:dyDescent="0.2">
      <c r="A21" s="59"/>
      <c r="B21" s="59"/>
      <c r="C21" s="59"/>
      <c r="D21" s="59"/>
      <c r="E21" s="59"/>
      <c r="F21" s="59"/>
      <c r="G21" s="59"/>
      <c r="H21" s="59"/>
      <c r="I21" s="59"/>
      <c r="J21" s="59"/>
    </row>
    <row r="22" spans="1:10" x14ac:dyDescent="0.2">
      <c r="A22" s="59"/>
      <c r="B22" s="63"/>
      <c r="C22" s="59"/>
      <c r="D22" s="59"/>
      <c r="E22" s="59"/>
      <c r="F22" s="59"/>
      <c r="G22" s="59"/>
      <c r="H22" s="59"/>
      <c r="I22" s="59"/>
      <c r="J22" s="59"/>
    </row>
    <row r="23" spans="1:10" x14ac:dyDescent="0.2">
      <c r="A23" s="59"/>
      <c r="B23" s="63" t="s">
        <v>43</v>
      </c>
      <c r="C23" s="59"/>
      <c r="D23" s="59"/>
      <c r="E23" s="59"/>
      <c r="F23" s="59"/>
      <c r="G23" s="59"/>
      <c r="H23" s="59"/>
      <c r="I23" s="59"/>
      <c r="J23" s="59"/>
    </row>
    <row r="24" spans="1:10" x14ac:dyDescent="0.2">
      <c r="A24" s="59"/>
      <c r="B24" s="59" t="s">
        <v>42</v>
      </c>
      <c r="C24" s="59"/>
      <c r="D24" s="59"/>
      <c r="E24" s="59"/>
      <c r="F24" s="59"/>
      <c r="G24" s="59"/>
      <c r="H24" s="59"/>
      <c r="I24" s="59"/>
      <c r="J24" s="59"/>
    </row>
    <row r="25" spans="1:10" x14ac:dyDescent="0.2">
      <c r="A25" s="59"/>
      <c r="B25" s="59" t="s">
        <v>41</v>
      </c>
      <c r="C25" s="59"/>
      <c r="D25" s="59"/>
      <c r="E25" s="59"/>
      <c r="F25" s="59"/>
      <c r="G25" s="59"/>
      <c r="H25" s="59"/>
      <c r="I25" s="59"/>
      <c r="J25" s="59"/>
    </row>
    <row r="26" spans="1:10" x14ac:dyDescent="0.2">
      <c r="A26" s="59"/>
      <c r="B26" s="59"/>
      <c r="C26" s="59"/>
      <c r="D26" s="59"/>
      <c r="E26" s="59"/>
      <c r="F26" s="59"/>
      <c r="G26" s="59"/>
      <c r="H26" s="59"/>
      <c r="I26" s="59"/>
      <c r="J26" s="59"/>
    </row>
    <row r="27" spans="1:10" x14ac:dyDescent="0.2">
      <c r="A27" s="59"/>
      <c r="B27" s="63" t="s">
        <v>40</v>
      </c>
      <c r="C27" s="59"/>
      <c r="D27" s="59"/>
      <c r="E27" s="59"/>
      <c r="F27" s="59"/>
      <c r="G27" s="59"/>
      <c r="H27" s="59"/>
      <c r="I27" s="59"/>
      <c r="J27" s="59"/>
    </row>
    <row r="28" spans="1:10" x14ac:dyDescent="0.2">
      <c r="A28" s="59"/>
      <c r="B28" s="67" t="s">
        <v>39</v>
      </c>
      <c r="C28" s="59"/>
      <c r="D28" s="59"/>
      <c r="E28" s="59"/>
      <c r="F28" s="59"/>
      <c r="G28" s="59"/>
      <c r="H28" s="59"/>
      <c r="I28" s="59"/>
      <c r="J28" s="59"/>
    </row>
    <row r="29" spans="1:10" ht="17.25" customHeight="1" x14ac:dyDescent="0.2">
      <c r="A29" s="59"/>
      <c r="B29" s="68"/>
      <c r="C29" s="59"/>
      <c r="D29" s="59"/>
      <c r="E29" s="59"/>
      <c r="F29" s="59"/>
      <c r="G29" s="59"/>
      <c r="H29" s="59"/>
      <c r="I29" s="59"/>
      <c r="J29" s="59"/>
    </row>
    <row r="30" spans="1:10" x14ac:dyDescent="0.2">
      <c r="A30" s="59"/>
      <c r="B30" s="108" t="s">
        <v>226</v>
      </c>
      <c r="C30" s="59"/>
      <c r="D30" s="59"/>
      <c r="E30" s="59"/>
      <c r="F30" s="59"/>
      <c r="G30" s="59"/>
      <c r="H30" s="59"/>
      <c r="I30" s="59"/>
      <c r="J30" s="59"/>
    </row>
    <row r="31" spans="1:10" x14ac:dyDescent="0.2">
      <c r="A31" s="59"/>
      <c r="B31" s="108" t="s">
        <v>224</v>
      </c>
      <c r="C31" s="59"/>
      <c r="D31" s="59"/>
      <c r="E31" s="59"/>
      <c r="F31" s="59"/>
      <c r="G31" s="59"/>
      <c r="H31" s="59"/>
      <c r="I31" s="59"/>
      <c r="J31" s="59"/>
    </row>
    <row r="32" spans="1:10" x14ac:dyDescent="0.2">
      <c r="A32" s="59"/>
      <c r="B32" s="68"/>
      <c r="C32" s="59"/>
      <c r="D32" s="59"/>
      <c r="E32" s="59"/>
      <c r="F32" s="59"/>
      <c r="G32" s="59"/>
      <c r="H32" s="59"/>
      <c r="I32" s="59"/>
      <c r="J32" s="59"/>
    </row>
    <row r="33" spans="1:10" x14ac:dyDescent="0.2">
      <c r="A33" s="59"/>
      <c r="B33" s="63" t="s">
        <v>38</v>
      </c>
      <c r="C33" s="59"/>
      <c r="D33" s="59"/>
      <c r="E33" s="59"/>
      <c r="F33" s="59"/>
      <c r="G33" s="59"/>
      <c r="H33" s="59"/>
      <c r="I33" s="59"/>
      <c r="J33" s="59"/>
    </row>
    <row r="34" spans="1:10" x14ac:dyDescent="0.2">
      <c r="A34" s="59"/>
      <c r="B34" s="101" t="s">
        <v>227</v>
      </c>
      <c r="C34" s="59"/>
      <c r="D34" s="59"/>
      <c r="E34" s="59"/>
      <c r="F34" s="59"/>
      <c r="G34" s="59"/>
      <c r="H34" s="59"/>
      <c r="I34" s="59"/>
      <c r="J34" s="59"/>
    </row>
    <row r="35" spans="1:10" x14ac:dyDescent="0.2">
      <c r="A35" s="59"/>
      <c r="B35" s="59"/>
      <c r="C35" s="59"/>
      <c r="D35" s="59"/>
      <c r="E35" s="59"/>
      <c r="F35" s="59"/>
      <c r="G35" s="59"/>
      <c r="H35" s="59"/>
      <c r="I35" s="59"/>
      <c r="J35" s="59"/>
    </row>
    <row r="36" spans="1:10" x14ac:dyDescent="0.2">
      <c r="A36" s="59"/>
      <c r="B36" s="63" t="s">
        <v>222</v>
      </c>
      <c r="C36" s="59"/>
      <c r="D36" s="59"/>
      <c r="E36" s="59"/>
      <c r="F36" s="59"/>
      <c r="G36" s="59"/>
      <c r="H36" s="59"/>
      <c r="I36" s="59"/>
      <c r="J36" s="59"/>
    </row>
    <row r="37" spans="1:10" ht="13.5" customHeight="1" x14ac:dyDescent="0.2">
      <c r="A37" s="59"/>
      <c r="B37" s="104"/>
      <c r="C37" s="59"/>
      <c r="D37" s="59"/>
      <c r="E37" s="59"/>
      <c r="F37" s="59"/>
      <c r="G37" s="59"/>
      <c r="H37" s="59"/>
      <c r="I37" s="59"/>
      <c r="J37" s="59"/>
    </row>
    <row r="38" spans="1:10" ht="12.75" customHeight="1" x14ac:dyDescent="0.2">
      <c r="A38" s="59"/>
      <c r="B38" s="59"/>
      <c r="C38" s="59"/>
      <c r="D38" s="59"/>
      <c r="E38" s="59"/>
      <c r="F38" s="59"/>
      <c r="G38" s="59"/>
      <c r="H38" s="59"/>
      <c r="I38" s="59"/>
      <c r="J38" s="59"/>
    </row>
    <row r="39" spans="1:10" ht="12.75" customHeight="1" x14ac:dyDescent="0.2">
      <c r="A39" s="59"/>
      <c r="B39" s="59"/>
      <c r="C39" s="59"/>
      <c r="D39" s="59"/>
      <c r="E39" s="59"/>
      <c r="F39" s="59"/>
      <c r="G39" s="59"/>
      <c r="H39" s="59"/>
      <c r="I39" s="59"/>
      <c r="J39" s="59"/>
    </row>
    <row r="40" spans="1:10" ht="12.75" customHeight="1" x14ac:dyDescent="0.2">
      <c r="A40" s="59"/>
      <c r="B40" s="59"/>
      <c r="C40" s="59"/>
      <c r="D40" s="59"/>
      <c r="E40" s="59"/>
      <c r="F40" s="59"/>
      <c r="G40" s="59"/>
      <c r="H40" s="59"/>
      <c r="I40" s="59"/>
      <c r="J40" s="59"/>
    </row>
    <row r="41" spans="1:10" ht="16.5" customHeight="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</row>
    <row r="42" spans="1:10" ht="15.75" x14ac:dyDescent="0.25">
      <c r="A42" s="59"/>
      <c r="B42" s="65" t="s">
        <v>37</v>
      </c>
      <c r="C42" s="59"/>
      <c r="D42" s="59"/>
      <c r="E42" s="59"/>
      <c r="F42" s="59"/>
      <c r="G42" s="59"/>
      <c r="H42" s="59"/>
      <c r="I42" s="59"/>
      <c r="J42" s="59"/>
    </row>
    <row r="43" spans="1:10" ht="15" customHeight="1" x14ac:dyDescent="0.2">
      <c r="A43" s="59"/>
      <c r="B43" s="59"/>
      <c r="C43" s="59"/>
      <c r="D43" s="59"/>
      <c r="E43" s="59"/>
      <c r="F43" s="59"/>
      <c r="G43" s="59"/>
      <c r="H43" s="59"/>
      <c r="I43" s="59"/>
      <c r="J43" s="59"/>
    </row>
    <row r="44" spans="1:10" ht="15" customHeight="1" x14ac:dyDescent="0.25">
      <c r="A44" s="59"/>
      <c r="B44" s="69" t="s">
        <v>36</v>
      </c>
      <c r="C44" s="59"/>
      <c r="D44" s="59"/>
      <c r="E44" s="59"/>
      <c r="F44" s="59"/>
      <c r="G44" s="59"/>
      <c r="H44" s="59"/>
      <c r="I44" s="59"/>
      <c r="J44" s="59"/>
    </row>
    <row r="45" spans="1:10" ht="6" customHeight="1" x14ac:dyDescent="0.2">
      <c r="A45" s="59"/>
      <c r="B45" s="63"/>
      <c r="C45" s="59"/>
      <c r="D45" s="59"/>
      <c r="E45" s="59"/>
      <c r="F45" s="59"/>
      <c r="G45" s="59"/>
      <c r="H45" s="59"/>
      <c r="I45" s="59"/>
      <c r="J45" s="59"/>
    </row>
    <row r="46" spans="1:10" ht="15" customHeight="1" x14ac:dyDescent="0.2">
      <c r="A46" s="59"/>
      <c r="B46" s="63" t="s">
        <v>35</v>
      </c>
      <c r="C46" s="120" t="s">
        <v>34</v>
      </c>
      <c r="D46" s="59"/>
      <c r="E46" s="59"/>
      <c r="F46" s="59"/>
      <c r="G46" s="59"/>
      <c r="H46" s="59"/>
      <c r="I46" s="59"/>
      <c r="J46" s="59"/>
    </row>
    <row r="47" spans="1:10" ht="15" customHeight="1" x14ac:dyDescent="0.2">
      <c r="A47" s="59"/>
      <c r="B47" s="63" t="s">
        <v>33</v>
      </c>
      <c r="C47" s="59" t="s">
        <v>32</v>
      </c>
      <c r="D47" s="59"/>
      <c r="E47" s="59"/>
      <c r="F47" s="59"/>
      <c r="G47" s="59"/>
      <c r="H47" s="59"/>
      <c r="I47" s="59"/>
      <c r="J47" s="59"/>
    </row>
    <row r="48" spans="1:10" ht="15" customHeight="1" x14ac:dyDescent="0.2">
      <c r="A48" s="59"/>
      <c r="B48" s="63" t="s">
        <v>31</v>
      </c>
      <c r="C48" s="120" t="s">
        <v>30</v>
      </c>
      <c r="D48" s="59"/>
      <c r="E48" s="59"/>
      <c r="F48" s="59"/>
      <c r="G48" s="59"/>
      <c r="H48" s="59"/>
      <c r="I48" s="59"/>
      <c r="J48" s="59"/>
    </row>
    <row r="49" spans="1:10" ht="15" customHeight="1" x14ac:dyDescent="0.2">
      <c r="A49" s="59"/>
      <c r="B49" s="63" t="s">
        <v>29</v>
      </c>
      <c r="C49" s="120" t="s">
        <v>28</v>
      </c>
      <c r="D49" s="59"/>
      <c r="E49" s="59"/>
      <c r="F49" s="59"/>
      <c r="G49" s="59"/>
      <c r="H49" s="59"/>
      <c r="I49" s="59"/>
      <c r="J49" s="59"/>
    </row>
    <row r="50" spans="1:10" ht="15" customHeight="1" x14ac:dyDescent="0.2">
      <c r="A50" s="59"/>
      <c r="B50" s="63" t="s">
        <v>27</v>
      </c>
      <c r="C50" s="120" t="s">
        <v>26</v>
      </c>
      <c r="D50" s="59"/>
      <c r="E50" s="59"/>
      <c r="F50" s="59"/>
      <c r="G50" s="59"/>
      <c r="H50" s="59"/>
      <c r="I50" s="59"/>
      <c r="J50" s="59"/>
    </row>
    <row r="51" spans="1:10" ht="15" customHeight="1" x14ac:dyDescent="0.2">
      <c r="A51" s="59"/>
      <c r="B51" s="63" t="s">
        <v>25</v>
      </c>
      <c r="C51" s="120" t="s">
        <v>24</v>
      </c>
      <c r="D51" s="59"/>
      <c r="E51" s="59"/>
      <c r="F51" s="59"/>
      <c r="G51" s="59"/>
      <c r="H51" s="59"/>
      <c r="I51" s="59"/>
      <c r="J51" s="59"/>
    </row>
    <row r="52" spans="1:10" ht="15" customHeight="1" x14ac:dyDescent="0.2">
      <c r="A52" s="59"/>
      <c r="B52" s="63"/>
      <c r="C52" s="120" t="s">
        <v>23</v>
      </c>
      <c r="D52" s="59"/>
      <c r="E52" s="59"/>
      <c r="F52" s="59"/>
      <c r="G52" s="59"/>
      <c r="H52" s="59"/>
      <c r="I52" s="59"/>
      <c r="J52" s="59"/>
    </row>
    <row r="53" spans="1:10" ht="15" customHeight="1" x14ac:dyDescent="0.2">
      <c r="A53" s="59"/>
      <c r="B53" s="63" t="s">
        <v>22</v>
      </c>
      <c r="C53" s="120" t="s">
        <v>21</v>
      </c>
      <c r="D53" s="59"/>
      <c r="E53" s="59"/>
      <c r="F53" s="59"/>
      <c r="G53" s="59"/>
      <c r="H53" s="59"/>
      <c r="I53" s="59"/>
      <c r="J53" s="59"/>
    </row>
    <row r="54" spans="1:10" ht="15" customHeight="1" x14ac:dyDescent="0.2">
      <c r="A54" s="59"/>
      <c r="B54" s="63"/>
      <c r="C54" s="120" t="s">
        <v>20</v>
      </c>
      <c r="D54" s="59"/>
      <c r="E54" s="59"/>
      <c r="F54" s="59"/>
      <c r="G54" s="59"/>
      <c r="H54" s="59"/>
      <c r="I54" s="59"/>
      <c r="J54" s="59"/>
    </row>
    <row r="55" spans="1:10" ht="15" customHeight="1" x14ac:dyDescent="0.2">
      <c r="A55" s="59"/>
      <c r="B55" s="63" t="s">
        <v>19</v>
      </c>
      <c r="C55" s="120" t="s">
        <v>18</v>
      </c>
      <c r="D55" s="59"/>
      <c r="E55" s="59"/>
      <c r="F55" s="59"/>
      <c r="G55" s="59"/>
      <c r="H55" s="59"/>
      <c r="I55" s="59"/>
      <c r="J55" s="59"/>
    </row>
    <row r="56" spans="1:10" ht="18" customHeight="1" x14ac:dyDescent="0.2">
      <c r="A56" s="59"/>
      <c r="B56" s="63"/>
      <c r="C56" s="59"/>
      <c r="D56" s="59"/>
      <c r="E56" s="59"/>
      <c r="F56" s="59"/>
      <c r="G56" s="59"/>
      <c r="H56" s="59"/>
      <c r="I56" s="59"/>
      <c r="J56" s="59"/>
    </row>
    <row r="57" spans="1:10" ht="15" x14ac:dyDescent="0.25">
      <c r="A57" s="59"/>
      <c r="B57" s="69" t="s">
        <v>17</v>
      </c>
      <c r="C57" s="59"/>
      <c r="D57" s="59"/>
      <c r="E57" s="59"/>
      <c r="F57" s="59"/>
      <c r="G57" s="59"/>
      <c r="H57" s="59"/>
      <c r="I57" s="59"/>
      <c r="J57" s="59"/>
    </row>
    <row r="58" spans="1:10" ht="3.75" customHeight="1" x14ac:dyDescent="0.2">
      <c r="A58" s="59"/>
      <c r="B58" s="63"/>
      <c r="C58" s="59"/>
      <c r="D58" s="59"/>
      <c r="E58" s="59"/>
      <c r="F58" s="59"/>
      <c r="G58" s="59"/>
      <c r="H58" s="59"/>
      <c r="I58" s="59"/>
      <c r="J58" s="59"/>
    </row>
    <row r="59" spans="1:10" ht="15" customHeight="1" x14ac:dyDescent="0.2">
      <c r="A59" s="59"/>
      <c r="B59" s="63" t="s">
        <v>16</v>
      </c>
      <c r="C59" s="120" t="s">
        <v>15</v>
      </c>
      <c r="D59" s="59"/>
      <c r="E59" s="59"/>
      <c r="F59" s="59"/>
      <c r="G59" s="59"/>
      <c r="H59" s="59"/>
      <c r="I59" s="59"/>
      <c r="J59" s="59"/>
    </row>
    <row r="60" spans="1:10" ht="15" customHeight="1" x14ac:dyDescent="0.2">
      <c r="A60" s="59"/>
      <c r="B60" s="63" t="s">
        <v>14</v>
      </c>
      <c r="C60" s="120" t="s">
        <v>13</v>
      </c>
      <c r="D60" s="59"/>
      <c r="E60" s="59"/>
      <c r="F60" s="59"/>
      <c r="G60" s="59"/>
      <c r="H60" s="59"/>
      <c r="I60" s="59"/>
      <c r="J60" s="59"/>
    </row>
    <row r="61" spans="1:10" ht="15" customHeight="1" x14ac:dyDescent="0.2">
      <c r="A61" s="59"/>
      <c r="B61" s="63" t="s">
        <v>12</v>
      </c>
      <c r="C61" s="120" t="s">
        <v>11</v>
      </c>
      <c r="D61" s="59"/>
      <c r="E61" s="59"/>
      <c r="F61" s="59"/>
      <c r="G61" s="59"/>
      <c r="H61" s="59"/>
      <c r="I61" s="59"/>
      <c r="J61" s="59"/>
    </row>
    <row r="62" spans="1:10" ht="15" customHeight="1" x14ac:dyDescent="0.2">
      <c r="A62" s="59"/>
      <c r="B62" s="63" t="s">
        <v>10</v>
      </c>
      <c r="C62" s="120" t="s">
        <v>9</v>
      </c>
      <c r="D62" s="59"/>
      <c r="E62" s="59"/>
      <c r="F62" s="59"/>
      <c r="G62" s="59"/>
      <c r="H62" s="59"/>
      <c r="I62" s="59"/>
      <c r="J62" s="59"/>
    </row>
    <row r="63" spans="1:10" ht="15" customHeight="1" x14ac:dyDescent="0.2">
      <c r="A63" s="59"/>
      <c r="B63" s="63" t="s">
        <v>8</v>
      </c>
      <c r="C63" s="120" t="s">
        <v>7</v>
      </c>
      <c r="D63" s="59"/>
      <c r="E63" s="59"/>
      <c r="F63" s="59"/>
      <c r="G63" s="59"/>
      <c r="H63" s="59"/>
      <c r="I63" s="59"/>
      <c r="J63" s="59"/>
    </row>
    <row r="64" spans="1:10" ht="15" customHeight="1" x14ac:dyDescent="0.2">
      <c r="A64" s="59"/>
      <c r="B64" s="63"/>
      <c r="C64" s="120" t="s">
        <v>6</v>
      </c>
      <c r="D64" s="59"/>
      <c r="E64" s="59"/>
      <c r="F64" s="59"/>
      <c r="G64" s="59"/>
      <c r="H64" s="59"/>
      <c r="I64" s="59"/>
      <c r="J64" s="59"/>
    </row>
    <row r="65" spans="1:10" ht="15" customHeight="1" x14ac:dyDescent="0.2">
      <c r="A65" s="59"/>
      <c r="B65" s="63" t="s">
        <v>5</v>
      </c>
      <c r="C65" s="120" t="s">
        <v>4</v>
      </c>
      <c r="D65" s="59"/>
      <c r="E65" s="59"/>
      <c r="F65" s="59"/>
      <c r="G65" s="59"/>
      <c r="H65" s="59"/>
      <c r="I65" s="59"/>
      <c r="J65" s="59"/>
    </row>
    <row r="66" spans="1:10" ht="15" customHeight="1" x14ac:dyDescent="0.2">
      <c r="A66" s="59"/>
      <c r="B66" s="59"/>
      <c r="C66" s="120" t="s">
        <v>3</v>
      </c>
      <c r="D66" s="59"/>
      <c r="E66" s="59"/>
      <c r="F66" s="59"/>
      <c r="G66" s="59"/>
      <c r="H66" s="59"/>
      <c r="I66" s="59"/>
      <c r="J66" s="59"/>
    </row>
    <row r="67" spans="1:10" ht="15" customHeight="1" x14ac:dyDescent="0.2">
      <c r="A67" s="59"/>
      <c r="B67" s="63" t="s">
        <v>2</v>
      </c>
      <c r="C67" s="120" t="s">
        <v>1</v>
      </c>
      <c r="D67" s="59"/>
      <c r="E67" s="59"/>
      <c r="F67" s="59"/>
      <c r="G67" s="59"/>
      <c r="H67" s="59"/>
      <c r="I67" s="59"/>
      <c r="J67" s="59"/>
    </row>
    <row r="68" spans="1:10" ht="15" customHeight="1" x14ac:dyDescent="0.2">
      <c r="A68" s="59"/>
      <c r="B68" s="63"/>
      <c r="C68" s="120" t="s">
        <v>0</v>
      </c>
      <c r="D68" s="59"/>
      <c r="E68" s="59"/>
      <c r="F68" s="59"/>
      <c r="G68" s="59"/>
      <c r="H68" s="59"/>
      <c r="I68" s="59"/>
      <c r="J68" s="59"/>
    </row>
    <row r="69" spans="1:10" ht="15" customHeight="1" x14ac:dyDescent="0.2">
      <c r="A69" s="59"/>
      <c r="B69" s="59"/>
      <c r="C69" s="59"/>
      <c r="D69" s="59"/>
      <c r="E69" s="59"/>
      <c r="F69" s="59"/>
      <c r="G69" s="59"/>
      <c r="H69" s="70" t="s">
        <v>228</v>
      </c>
      <c r="I69" s="59"/>
      <c r="J69" s="59"/>
    </row>
    <row r="70" spans="1:10" ht="12.75" customHeight="1" x14ac:dyDescent="0.2">
      <c r="A70" s="59"/>
      <c r="B70" s="59"/>
      <c r="C70" s="59"/>
      <c r="D70" s="59"/>
      <c r="E70" s="59"/>
      <c r="F70" s="59"/>
      <c r="G70" s="59"/>
      <c r="H70" s="59"/>
      <c r="I70" s="59"/>
      <c r="J70" s="59"/>
    </row>
    <row r="71" spans="1:10" ht="12.75" customHeight="1" x14ac:dyDescent="0.2">
      <c r="A71" s="59"/>
      <c r="B71" s="59"/>
      <c r="C71" s="59"/>
      <c r="D71" s="59"/>
      <c r="E71" s="59"/>
      <c r="F71" s="59"/>
      <c r="G71" s="59"/>
      <c r="H71" s="59"/>
      <c r="I71" s="59"/>
      <c r="J71" s="59"/>
    </row>
    <row r="72" spans="1:10" ht="12.75" customHeight="1" x14ac:dyDescent="0.2">
      <c r="A72" s="59"/>
      <c r="B72" s="59"/>
      <c r="C72" s="59"/>
      <c r="D72" s="59"/>
      <c r="E72" s="59"/>
      <c r="F72" s="59"/>
      <c r="G72" s="59"/>
      <c r="H72" s="59"/>
      <c r="I72" s="59"/>
      <c r="J72" s="59"/>
    </row>
  </sheetData>
  <sheetProtection selectLockedCells="1" selectUnlockedCells="1"/>
  <conditionalFormatting sqref="A1:A1048576 C1:IV5 B38:B65536 B1:B36 C6:D6 C9:IV65536 C7:F8 H7:IV8 G6:IV6">
    <cfRule type="expression" dxfId="80" priority="3" stopIfTrue="1">
      <formula>#REF!&gt;1</formula>
    </cfRule>
    <cfRule type="expression" dxfId="79" priority="4" stopIfTrue="1">
      <formula>OR(Ne2_NL="Nein",Ne2_NL="Non")</formula>
    </cfRule>
  </conditionalFormatting>
  <conditionalFormatting sqref="G7:G8">
    <cfRule type="expression" dxfId="78" priority="1" stopIfTrue="1">
      <formula>#REF!&gt;1</formula>
    </cfRule>
    <cfRule type="expression" dxfId="77" priority="2" stopIfTrue="1">
      <formula>OR(Ne2_NL="Nein",Ne2_NL="Non")</formula>
    </cfRule>
  </conditionalFormatting>
  <pageMargins left="0.39370078740157483" right="0.39370078740157483" top="0.39370078740157483" bottom="0.39370078740157483" header="0.31496062992125984" footer="0.31496062992125984"/>
  <pageSetup paperSize="9" scale="60" orientation="portrait" r:id="rId1"/>
  <headerFooter alignWithMargins="0">
    <oddFooter>&amp;LElektrizitätstarife&amp;C&amp;F&amp;R&amp;D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btnStartImport">
          <controlPr defaultSize="0" autoLine="0" r:id="rId5">
            <anchor moveWithCells="1">
              <from>
                <xdr:col>6</xdr:col>
                <xdr:colOff>209550</xdr:colOff>
                <xdr:row>1</xdr:row>
                <xdr:rowOff>123825</xdr:rowOff>
              </from>
              <to>
                <xdr:col>7</xdr:col>
                <xdr:colOff>238125</xdr:colOff>
                <xdr:row>4</xdr:row>
                <xdr:rowOff>133350</xdr:rowOff>
              </to>
            </anchor>
          </controlPr>
        </control>
      </mc:Choice>
      <mc:Fallback>
        <control shapeId="1026" r:id="rId4" name="btnStartImport"/>
      </mc:Fallback>
    </mc:AlternateContent>
    <mc:AlternateContent xmlns:mc="http://schemas.openxmlformats.org/markup-compatibility/2006">
      <mc:Choice Requires="x14">
        <control shapeId="1025" r:id="rId6" name="Button 1">
          <controlPr defaultSize="0" print="0" autoFill="0" autoLine="0" autoPict="0" macro="[0]!goto_Kontaktdaten">
            <anchor moveWithCells="1" sizeWithCells="1">
              <from>
                <xdr:col>8</xdr:col>
                <xdr:colOff>323850</xdr:colOff>
                <xdr:row>1</xdr:row>
                <xdr:rowOff>66675</xdr:rowOff>
              </from>
              <to>
                <xdr:col>8</xdr:col>
                <xdr:colOff>876300</xdr:colOff>
                <xdr:row>4</xdr:row>
                <xdr:rowOff>133350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699" r:id="rId7" name="DropdownTarifeErhoeht">
          <controlPr defaultSize="0" autoLine="0" autoPict="0" macro="[0]!DropdownTarifeErhoeht_BeiÄnderung">
            <anchor moveWithCells="1">
              <from>
                <xdr:col>6</xdr:col>
                <xdr:colOff>209550</xdr:colOff>
                <xdr:row>5</xdr:row>
                <xdr:rowOff>38100</xdr:rowOff>
              </from>
              <to>
                <xdr:col>6</xdr:col>
                <xdr:colOff>1009650</xdr:colOff>
                <xdr:row>5</xdr:row>
                <xdr:rowOff>238125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3.85546875" style="7" customWidth="1"/>
    <col min="7" max="10" width="3.7109375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140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4500</v>
      </c>
      <c r="C14" s="9" t="s">
        <v>97</v>
      </c>
      <c r="D14" s="9"/>
      <c r="E14" s="9"/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92">
        <v>360</v>
      </c>
      <c r="F17" s="41" t="s">
        <v>90</v>
      </c>
      <c r="G17" s="41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20">
        <v>330</v>
      </c>
      <c r="F18" s="10" t="s">
        <v>90</v>
      </c>
      <c r="G18" s="1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92">
        <v>420</v>
      </c>
      <c r="F19" s="41" t="s">
        <v>90</v>
      </c>
      <c r="G19" s="41"/>
      <c r="H19" s="41"/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20">
        <v>1200</v>
      </c>
      <c r="F20" s="10" t="s">
        <v>90</v>
      </c>
      <c r="G20" s="10"/>
      <c r="H20" s="10"/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92">
        <v>300</v>
      </c>
      <c r="F21" s="41" t="s">
        <v>90</v>
      </c>
      <c r="G21" s="41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20">
        <v>270</v>
      </c>
      <c r="F22" s="10" t="s">
        <v>90</v>
      </c>
      <c r="G22" s="1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92">
        <v>340</v>
      </c>
      <c r="F23" s="41" t="s">
        <v>90</v>
      </c>
      <c r="G23" s="41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20">
        <v>1280</v>
      </c>
      <c r="F24" s="10" t="s">
        <v>90</v>
      </c>
      <c r="G24" s="10"/>
      <c r="H24" s="10"/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H3_Netz!D55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H3_Energie!D55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MIN(Abgaben!F15:F413)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MAX(Abgaben!F15:F413)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2">
    <mergeCell ref="H28:M28"/>
    <mergeCell ref="H40:M40"/>
  </mergeCells>
  <dataValidations count="2">
    <dataValidation type="decimal" allowBlank="1" showInputMessage="1" showErrorMessage="1" error="Bitte geben Sie einen Wert zwischen 0 und 99 ein!" sqref="A1 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Line="0" autoPict="0" macro="[0]!goto_H2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Line="0" autoPict="0" macro="[0]!goto_H4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Button 4">
              <controlPr defaultSize="0" print="0" autoFill="0" autoLine="0" autoPict="0" macro="[0]!goto_H3_Netz">
                <anchor>
                  <from>
                    <xdr:col>8</xdr:col>
                    <xdr:colOff>133350</xdr:colOff>
                    <xdr:row>29</xdr:row>
                    <xdr:rowOff>133350</xdr:rowOff>
                  </from>
                  <to>
                    <xdr:col>10</xdr:col>
                    <xdr:colOff>1123950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Button 5">
              <controlPr defaultSize="0" print="0" autoFill="0" autoLine="0" autoPict="0" macro="[0]!goto_H3_Energie">
                <anchor>
                  <from>
                    <xdr:col>8</xdr:col>
                    <xdr:colOff>133350</xdr:colOff>
                    <xdr:row>41</xdr:row>
                    <xdr:rowOff>95250</xdr:rowOff>
                  </from>
                  <to>
                    <xdr:col>10</xdr:col>
                    <xdr:colOff>1123950</xdr:colOff>
                    <xdr:row>43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2">
    <pageSetUpPr fitToPage="1"/>
  </sheetPr>
  <dimension ref="A1:I58"/>
  <sheetViews>
    <sheetView showGridLines="0" zoomScaleNormal="100" workbookViewId="0">
      <pane ySplit="8" topLeftCell="A9" activePane="bottomLeft" state="frozen"/>
      <selection activeCell="F25" sqref="F25"/>
      <selection pane="bottomLeft" activeCell="G32" sqref="G32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141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360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330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420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1200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300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270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340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1280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4500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63" priority="1" stopIfTrue="1">
      <formula>$G$19&gt;1</formula>
    </cfRule>
    <cfRule type="expression" dxfId="62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Line="0" autoPict="0" macro="[0]!goto_H3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7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22" sqref="C22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142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360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330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420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1200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300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270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340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1280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4500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61" priority="1" stopIfTrue="1">
      <formula>$G$19&gt;1</formula>
    </cfRule>
    <cfRule type="expression" dxfId="6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Line="0" autoPict="0" macro="[0]!goto_H3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3.85546875" style="7" customWidth="1"/>
    <col min="7" max="10" width="3.7109375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143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4500</v>
      </c>
      <c r="C14" s="9" t="s">
        <v>97</v>
      </c>
      <c r="D14" s="9"/>
      <c r="E14" s="9"/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>
        <v>690</v>
      </c>
      <c r="F17" s="41" t="s">
        <v>90</v>
      </c>
      <c r="G17" s="41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>
        <v>630</v>
      </c>
      <c r="F18" s="10" t="s">
        <v>90</v>
      </c>
      <c r="G18" s="1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>
        <v>600</v>
      </c>
      <c r="F19" s="41" t="s">
        <v>90</v>
      </c>
      <c r="G19" s="41"/>
      <c r="H19" s="41"/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>
        <v>500</v>
      </c>
      <c r="F20" s="10" t="s">
        <v>90</v>
      </c>
      <c r="G20" s="10"/>
      <c r="H20" s="10"/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>
        <v>600</v>
      </c>
      <c r="F21" s="41" t="s">
        <v>90</v>
      </c>
      <c r="G21" s="41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>
        <v>540</v>
      </c>
      <c r="F22" s="10" t="s">
        <v>90</v>
      </c>
      <c r="G22" s="1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>
        <v>500</v>
      </c>
      <c r="F23" s="41" t="s">
        <v>90</v>
      </c>
      <c r="G23" s="41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>
        <v>440</v>
      </c>
      <c r="F24" s="10" t="s">
        <v>90</v>
      </c>
      <c r="G24" s="10"/>
      <c r="H24" s="10"/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H4_Netz!D55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H4_Energie!D55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MIN(Abgaben!G15:G413)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MAX(Abgaben!G15:G413)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2">
    <mergeCell ref="H28:M28"/>
    <mergeCell ref="H40:M40"/>
  </mergeCells>
  <dataValidations count="3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 macro="[0]!goto_H3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 macro="[0]!goto_H5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Button 4">
              <controlPr defaultSize="0" print="0" autoFill="0" autoLine="0" autoPict="0" macro="[0]!goto_H4_Netz">
                <anchor>
                  <from>
                    <xdr:col>8</xdr:col>
                    <xdr:colOff>133350</xdr:colOff>
                    <xdr:row>29</xdr:row>
                    <xdr:rowOff>133350</xdr:rowOff>
                  </from>
                  <to>
                    <xdr:col>10</xdr:col>
                    <xdr:colOff>1143000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Button 5">
              <controlPr defaultSize="0" print="0" autoFill="0" autoLine="0" autoPict="0" macro="[0]!goto_H4_Energie">
                <anchor>
                  <from>
                    <xdr:col>8</xdr:col>
                    <xdr:colOff>114300</xdr:colOff>
                    <xdr:row>41</xdr:row>
                    <xdr:rowOff>123825</xdr:rowOff>
                  </from>
                  <to>
                    <xdr:col>10</xdr:col>
                    <xdr:colOff>1123950</xdr:colOff>
                    <xdr:row>43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3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144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690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630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600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500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600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540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500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440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4500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59" priority="1" stopIfTrue="1">
      <formula>$G$19&gt;1</formula>
    </cfRule>
    <cfRule type="expression" dxfId="5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Line="0" autoPict="0" macro="[0]!goto_H4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8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31" sqref="C31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145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690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630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600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500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600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540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500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440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4500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57" priority="1" stopIfTrue="1">
      <formula>$G$19&gt;1</formula>
    </cfRule>
    <cfRule type="expression" dxfId="5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Line="0" autoPict="0" macro="[0]!goto_H4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1.140625" style="7" customWidth="1"/>
    <col min="7" max="8" width="7.7109375" style="7" customWidth="1"/>
    <col min="9" max="9" width="1.140625" style="7" customWidth="1"/>
    <col min="10" max="10" width="1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149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4500</v>
      </c>
      <c r="C14" s="9" t="s">
        <v>148</v>
      </c>
      <c r="D14" s="9">
        <f>SUM(G17:G24)</f>
        <v>3000</v>
      </c>
      <c r="E14" s="9" t="s">
        <v>147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65" t="s">
        <v>146</v>
      </c>
      <c r="H16" s="165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>
        <v>690</v>
      </c>
      <c r="F17" s="41" t="s">
        <v>90</v>
      </c>
      <c r="G17" s="92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>
        <v>630</v>
      </c>
      <c r="F18" s="10" t="s">
        <v>90</v>
      </c>
      <c r="G18" s="2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>
        <v>600</v>
      </c>
      <c r="F19" s="41" t="s">
        <v>90</v>
      </c>
      <c r="G19" s="92">
        <v>60</v>
      </c>
      <c r="H19" s="41" t="s">
        <v>90</v>
      </c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>
        <v>500</v>
      </c>
      <c r="F20" s="10" t="s">
        <v>90</v>
      </c>
      <c r="G20" s="20">
        <v>1340</v>
      </c>
      <c r="H20" s="10" t="s">
        <v>90</v>
      </c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>
        <v>600</v>
      </c>
      <c r="F21" s="41" t="s">
        <v>90</v>
      </c>
      <c r="G21" s="92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>
        <v>540</v>
      </c>
      <c r="F22" s="10" t="s">
        <v>90</v>
      </c>
      <c r="G22" s="2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>
        <v>500</v>
      </c>
      <c r="F23" s="41" t="s">
        <v>90</v>
      </c>
      <c r="G23" s="92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>
        <v>440</v>
      </c>
      <c r="F24" s="10" t="s">
        <v>90</v>
      </c>
      <c r="G24" s="20">
        <v>1600</v>
      </c>
      <c r="H24" s="10" t="s">
        <v>90</v>
      </c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117">
        <f>H5_Netz!D55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21"/>
      <c r="L34" s="13" t="s">
        <v>67</v>
      </c>
      <c r="M34" s="122">
        <f>((M29+M30)/(B14+D14)*100)+M31+M32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123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118">
        <f>H5_Energie!D55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2">
        <f>((M41+M42)/(B14+D14)*100)+M43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123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MIN(Abgaben!H15:H413)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MAX(Abgaben!H15:H413)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3">
    <mergeCell ref="G16:H16"/>
    <mergeCell ref="H28:M28"/>
    <mergeCell ref="H40:M40"/>
  </mergeCells>
  <dataValidations count="2">
    <dataValidation type="decimal" allowBlank="1" showInputMessage="1" showErrorMessage="1" error="Bitte geben Sie einen Wert zwischen 0 und 99 ein!" sqref="A1 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 macro="[0]!goto_H4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 macro="[0]!goto_H6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Line="0" autoPict="0" macro="[0]!goto_H5_Netz">
                <anchor>
                  <from>
                    <xdr:col>7</xdr:col>
                    <xdr:colOff>323850</xdr:colOff>
                    <xdr:row>29</xdr:row>
                    <xdr:rowOff>133350</xdr:rowOff>
                  </from>
                  <to>
                    <xdr:col>10</xdr:col>
                    <xdr:colOff>1162050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Button 5">
              <controlPr defaultSize="0" print="0" autoFill="0" autoLine="0" autoPict="0" macro="[0]!goto_H5_Energie">
                <anchor>
                  <from>
                    <xdr:col>7</xdr:col>
                    <xdr:colOff>314325</xdr:colOff>
                    <xdr:row>41</xdr:row>
                    <xdr:rowOff>133350</xdr:rowOff>
                  </from>
                  <to>
                    <xdr:col>10</xdr:col>
                    <xdr:colOff>1152525</xdr:colOff>
                    <xdr:row>43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4">
    <pageSetUpPr fitToPage="1"/>
  </sheetPr>
  <dimension ref="A1:P58"/>
  <sheetViews>
    <sheetView showGridLines="0" zoomScaleNormal="100" workbookViewId="0">
      <pane ySplit="8" topLeftCell="A10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154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152</v>
      </c>
      <c r="G11" s="161"/>
      <c r="H11" s="162"/>
      <c r="I11" s="160" t="s">
        <v>151</v>
      </c>
      <c r="J11" s="161"/>
      <c r="K11" s="162"/>
      <c r="L11" s="160" t="s">
        <v>150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127"/>
      <c r="G20" s="127"/>
      <c r="H20" s="127"/>
      <c r="I20" s="21"/>
      <c r="J20" s="21"/>
      <c r="K20" s="21"/>
      <c r="L20" s="127"/>
      <c r="M20" s="127"/>
      <c r="N20" s="127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127"/>
      <c r="G21" s="127"/>
      <c r="H21" s="127"/>
      <c r="I21" s="21"/>
      <c r="J21" s="21"/>
      <c r="K21" s="21"/>
      <c r="L21" s="127"/>
      <c r="M21" s="127"/>
      <c r="N21" s="127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127"/>
      <c r="G22" s="127"/>
      <c r="H22" s="127"/>
      <c r="I22" s="21"/>
      <c r="J22" s="21"/>
      <c r="K22" s="21"/>
      <c r="L22" s="127"/>
      <c r="M22" s="127"/>
      <c r="N22" s="127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127"/>
      <c r="G23" s="127"/>
      <c r="H23" s="127"/>
      <c r="I23" s="21"/>
      <c r="J23" s="21"/>
      <c r="K23" s="21"/>
      <c r="L23" s="127"/>
      <c r="M23" s="127"/>
      <c r="N23" s="127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127"/>
      <c r="G24" s="127"/>
      <c r="H24" s="127"/>
      <c r="I24" s="21"/>
      <c r="J24" s="21"/>
      <c r="K24" s="21"/>
      <c r="L24" s="127"/>
      <c r="M24" s="127"/>
      <c r="N24" s="127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127"/>
      <c r="G25" s="127"/>
      <c r="H25" s="127"/>
      <c r="I25" s="21"/>
      <c r="J25" s="21"/>
      <c r="K25" s="21"/>
      <c r="L25" s="127"/>
      <c r="M25" s="127"/>
      <c r="N25" s="127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127"/>
      <c r="G26" s="127"/>
      <c r="H26" s="127"/>
      <c r="I26" s="21"/>
      <c r="J26" s="21"/>
      <c r="K26" s="21"/>
      <c r="L26" s="127"/>
      <c r="M26" s="127"/>
      <c r="N26" s="127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127"/>
      <c r="G27" s="127"/>
      <c r="H27" s="127"/>
      <c r="I27" s="21"/>
      <c r="J27" s="21"/>
      <c r="K27" s="21"/>
      <c r="L27" s="127"/>
      <c r="M27" s="127"/>
      <c r="N27" s="127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127"/>
      <c r="G28" s="127"/>
      <c r="H28" s="127"/>
      <c r="I28" s="21"/>
      <c r="J28" s="21"/>
      <c r="K28" s="21"/>
      <c r="L28" s="127"/>
      <c r="M28" s="127"/>
      <c r="N28" s="127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127"/>
      <c r="G29" s="127"/>
      <c r="H29" s="127"/>
      <c r="I29" s="21"/>
      <c r="J29" s="21"/>
      <c r="K29" s="21"/>
      <c r="L29" s="127"/>
      <c r="M29" s="127"/>
      <c r="N29" s="127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127"/>
      <c r="G30" s="127"/>
      <c r="H30" s="127"/>
      <c r="I30" s="21"/>
      <c r="J30" s="21"/>
      <c r="K30" s="21"/>
      <c r="L30" s="127"/>
      <c r="M30" s="127"/>
      <c r="N30" s="127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127"/>
      <c r="G31" s="127"/>
      <c r="H31" s="127"/>
      <c r="I31" s="21"/>
      <c r="J31" s="21"/>
      <c r="K31" s="21"/>
      <c r="L31" s="127"/>
      <c r="M31" s="127"/>
      <c r="N31" s="127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127"/>
      <c r="M32" s="127"/>
      <c r="N32" s="127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127"/>
      <c r="M33" s="127"/>
      <c r="N33" s="127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127"/>
      <c r="M34" s="127"/>
      <c r="N34" s="127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127"/>
      <c r="M35" s="127"/>
      <c r="N35" s="127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3">
        <v>690</v>
      </c>
      <c r="F45" s="93"/>
      <c r="G45" s="82">
        <f>(SUM($C$20:$C$25)/6*5+SUM($D$20:$D$25)/6+SUM($E$20:$E$25)/6)/7</f>
        <v>0</v>
      </c>
      <c r="H45" s="82"/>
      <c r="I45" s="82"/>
      <c r="J45" s="83">
        <f>E45*G45/100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/>
      <c r="G46" s="19">
        <f>(SUM($C$26:$C$31)/6*5+SUM($D$26:$D$31)/6+SUM($E$26:$E$31)/6)/7</f>
        <v>0</v>
      </c>
      <c r="H46" s="19"/>
      <c r="I46" s="19"/>
      <c r="J46" s="19">
        <f>E46*G46/100</f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5">
        <v>600</v>
      </c>
      <c r="F47" s="95">
        <v>60</v>
      </c>
      <c r="G47" s="82">
        <f>(SUM($C$32:$C$35)/4*5+SUM($D$32:$D$35)/4+SUM($E$32:$E$35)/4)/7</f>
        <v>0</v>
      </c>
      <c r="H47" s="82">
        <f>(SUM($F$32:$F$35)/4*5+SUM($G$32:$G$35)/4+SUM($H$32:$H$35)/4)/7</f>
        <v>0</v>
      </c>
      <c r="I47" s="82"/>
      <c r="J47" s="83">
        <f>(E47*G47/100)+(F47*H47/100)</f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1340</v>
      </c>
      <c r="G48" s="19">
        <f>(SUM(C36:C37,C14:C19)/8*5+SUM(D36:D37,D14:D19)/8+SUM(E36:E37,E14:E19)/8)/7</f>
        <v>0</v>
      </c>
      <c r="H48" s="19">
        <f>(SUM(F36:F37,F14:F19)/8*5+SUM(G36:G37,G14:G19)/8+SUM(H36:H37,H14:H19)/8)/7</f>
        <v>0</v>
      </c>
      <c r="I48" s="19"/>
      <c r="J48" s="19">
        <f>(E48*G48/100)+(F48*H48/100)</f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5">
        <v>600</v>
      </c>
      <c r="F49" s="95"/>
      <c r="G49" s="82">
        <f>(SUM($I$20:$I$25)/6*5+SUM($J$20:$J$25)/6+SUM($K$20:$K$25)/6)/7</f>
        <v>0</v>
      </c>
      <c r="H49" s="82"/>
      <c r="I49" s="82"/>
      <c r="J49" s="83">
        <f>E49*G49/100</f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/>
      <c r="G50" s="19">
        <f>(SUM($I$26:$I$31)/6*5+SUM($J$26:$J$31)/6+SUM($K$26:$K$31)/6)/7</f>
        <v>0</v>
      </c>
      <c r="H50" s="19"/>
      <c r="I50" s="19"/>
      <c r="J50" s="19">
        <f>E50*G50/100</f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5">
        <v>500</v>
      </c>
      <c r="F51" s="95"/>
      <c r="G51" s="82">
        <f>(SUM($I$32:$I$35)/4*5+SUM($J$32:$J$35)/4+SUM($K$32:$K$35)/4)/7</f>
        <v>0</v>
      </c>
      <c r="H51" s="82"/>
      <c r="I51" s="82"/>
      <c r="J51" s="83">
        <f>E51*G51/100</f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1600</v>
      </c>
      <c r="G52" s="19">
        <f>(SUM(I36:I37,I14:I19)/8*5+SUM(J36:J37,J14:J19)/8+SUM(K36:K37,K14:K19)/8)/7</f>
        <v>0</v>
      </c>
      <c r="H52" s="19">
        <f>(SUM(L36:L37,L14:L19)/8*5+SUM(M36:M37,M14:M19)/8+SUM(N36:N37,N14:N19)/8)/7</f>
        <v>0</v>
      </c>
      <c r="I52" s="19"/>
      <c r="J52" s="19">
        <f>(E52*G52/100)+(F52*H52/100)</f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7500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8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55" priority="1" stopIfTrue="1">
      <formula>$G$19&gt;1</formula>
    </cfRule>
    <cfRule type="expression" dxfId="54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Line="0" autoPict="0" macro="[0]!goto_H5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9">
    <pageSetUpPr fitToPage="1"/>
  </sheetPr>
  <dimension ref="A1:P58"/>
  <sheetViews>
    <sheetView showGridLines="0" workbookViewId="0">
      <pane ySplit="8" topLeftCell="A11" activePane="bottomLeft" state="frozen"/>
      <selection activeCell="F25" sqref="F25"/>
      <selection pane="bottomLeft" activeCell="A28" sqref="A28"/>
    </sheetView>
  </sheetViews>
  <sheetFormatPr baseColWidth="10" defaultColWidth="11.42578125" defaultRowHeight="12.75" x14ac:dyDescent="0.2"/>
  <cols>
    <col min="1" max="6" width="11.42578125" style="7"/>
    <col min="7" max="7" width="14.140625" style="7" customWidth="1"/>
    <col min="8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155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152</v>
      </c>
      <c r="G11" s="161"/>
      <c r="H11" s="162"/>
      <c r="I11" s="160" t="s">
        <v>151</v>
      </c>
      <c r="J11" s="161"/>
      <c r="K11" s="162"/>
      <c r="L11" s="160" t="s">
        <v>150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127"/>
      <c r="G20" s="127"/>
      <c r="H20" s="127"/>
      <c r="I20" s="21"/>
      <c r="J20" s="21"/>
      <c r="K20" s="21"/>
      <c r="L20" s="127"/>
      <c r="M20" s="127"/>
      <c r="N20" s="127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127"/>
      <c r="G21" s="127"/>
      <c r="H21" s="127"/>
      <c r="I21" s="21"/>
      <c r="J21" s="21"/>
      <c r="K21" s="21"/>
      <c r="L21" s="127"/>
      <c r="M21" s="127"/>
      <c r="N21" s="127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127"/>
      <c r="G22" s="127"/>
      <c r="H22" s="127"/>
      <c r="I22" s="21"/>
      <c r="J22" s="21"/>
      <c r="K22" s="21"/>
      <c r="L22" s="127"/>
      <c r="M22" s="127"/>
      <c r="N22" s="127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127"/>
      <c r="G23" s="127"/>
      <c r="H23" s="127"/>
      <c r="I23" s="21"/>
      <c r="J23" s="21"/>
      <c r="K23" s="21"/>
      <c r="L23" s="127"/>
      <c r="M23" s="127"/>
      <c r="N23" s="127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127"/>
      <c r="G24" s="127"/>
      <c r="H24" s="127"/>
      <c r="I24" s="21"/>
      <c r="J24" s="21"/>
      <c r="K24" s="21"/>
      <c r="L24" s="127"/>
      <c r="M24" s="127"/>
      <c r="N24" s="127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127"/>
      <c r="G25" s="127"/>
      <c r="H25" s="127"/>
      <c r="I25" s="21"/>
      <c r="J25" s="21"/>
      <c r="K25" s="21"/>
      <c r="L25" s="127"/>
      <c r="M25" s="127"/>
      <c r="N25" s="127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127"/>
      <c r="G26" s="127"/>
      <c r="H26" s="127"/>
      <c r="I26" s="21"/>
      <c r="J26" s="21"/>
      <c r="K26" s="21"/>
      <c r="L26" s="127"/>
      <c r="M26" s="127"/>
      <c r="N26" s="127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127"/>
      <c r="G27" s="127"/>
      <c r="H27" s="127"/>
      <c r="I27" s="21"/>
      <c r="J27" s="21"/>
      <c r="K27" s="21"/>
      <c r="L27" s="127"/>
      <c r="M27" s="127"/>
      <c r="N27" s="127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127"/>
      <c r="G28" s="127"/>
      <c r="H28" s="127"/>
      <c r="I28" s="21"/>
      <c r="J28" s="21"/>
      <c r="K28" s="21"/>
      <c r="L28" s="127"/>
      <c r="M28" s="127"/>
      <c r="N28" s="127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127"/>
      <c r="G29" s="127"/>
      <c r="H29" s="127"/>
      <c r="I29" s="21"/>
      <c r="J29" s="21"/>
      <c r="K29" s="21"/>
      <c r="L29" s="127"/>
      <c r="M29" s="127"/>
      <c r="N29" s="127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127"/>
      <c r="G30" s="127"/>
      <c r="H30" s="127"/>
      <c r="I30" s="21"/>
      <c r="J30" s="21"/>
      <c r="K30" s="21"/>
      <c r="L30" s="127"/>
      <c r="M30" s="127"/>
      <c r="N30" s="127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127"/>
      <c r="G31" s="127"/>
      <c r="H31" s="127"/>
      <c r="I31" s="21"/>
      <c r="J31" s="21"/>
      <c r="K31" s="21"/>
      <c r="L31" s="127"/>
      <c r="M31" s="127"/>
      <c r="N31" s="127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127"/>
      <c r="M32" s="127"/>
      <c r="N32" s="127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127"/>
      <c r="M33" s="127"/>
      <c r="N33" s="127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127"/>
      <c r="M34" s="127"/>
      <c r="N34" s="127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127"/>
      <c r="M35" s="127"/>
      <c r="N35" s="127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3">
        <v>690</v>
      </c>
      <c r="F45" s="93"/>
      <c r="G45" s="115">
        <f>(SUM($C$20:$C$25)/6*5+SUM($D$20:$D$25)/6+SUM($E$20:$E$25)/6)/7</f>
        <v>0</v>
      </c>
      <c r="H45" s="115"/>
      <c r="I45" s="82"/>
      <c r="J45" s="83">
        <f>E45*G45/100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/>
      <c r="G46" s="124">
        <f>(SUM($C$26:$C$31)/6*5+SUM($D$26:$D$31)/6+SUM($E$26:$E$31)/6)/7</f>
        <v>0</v>
      </c>
      <c r="H46" s="116"/>
      <c r="I46" s="19"/>
      <c r="J46" s="125">
        <f>E46*G46/100</f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5">
        <v>600</v>
      </c>
      <c r="F47" s="95">
        <v>60</v>
      </c>
      <c r="G47" s="115">
        <f>(SUM($C$32:$C$35)/4*5+SUM($D$32:$D$35)/4+SUM($E$32:$E$35)/4)/7</f>
        <v>0</v>
      </c>
      <c r="H47" s="115">
        <f>(SUM($F$32:$F$35)/4*5+SUM($G$32:$G$35)/4+SUM($H$32:$H$35)/4)/7</f>
        <v>0</v>
      </c>
      <c r="I47" s="82"/>
      <c r="J47" s="83">
        <f>(E47*G47/100)+(F47*H47/100)</f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1340</v>
      </c>
      <c r="G48" s="124">
        <f>(SUM(C36:C37,C14:C19)/8*5+SUM(D36:D37,D14:D19)/8+SUM(E36:E37,E14:E19)/8)/7</f>
        <v>0</v>
      </c>
      <c r="H48" s="124">
        <f>(SUM(F36:F37,F14:F19)/8*5+SUM(G36:G37,G14:G19)/8+SUM(H36:H37,H14:H19)/8)/7</f>
        <v>0</v>
      </c>
      <c r="I48" s="19"/>
      <c r="J48" s="125">
        <f>(E48*G48/100)+(F48*H48/100)</f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5">
        <v>600</v>
      </c>
      <c r="F49" s="95"/>
      <c r="G49" s="115">
        <f>(SUM($I$20:$I$25)/6*5+SUM($J$20:$J$25)/6+SUM($K$20:$K$25)/6)/7</f>
        <v>0</v>
      </c>
      <c r="H49" s="115"/>
      <c r="I49" s="82"/>
      <c r="J49" s="83">
        <f>E49*G49/100</f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/>
      <c r="G50" s="124">
        <f>(SUM($I$26:$I$31)/6*5+SUM($J$26:$J$31)/6+SUM($K$26:$K$31)/6)/7</f>
        <v>0</v>
      </c>
      <c r="H50" s="116"/>
      <c r="I50" s="19"/>
      <c r="J50" s="125">
        <f>E50*G50/100</f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5">
        <v>500</v>
      </c>
      <c r="F51" s="95"/>
      <c r="G51" s="115">
        <f>(SUM($I$32:$I$35)/4*5+SUM($J$32:$J$35)/4+SUM($K$32:$K$35)/4)/7</f>
        <v>0</v>
      </c>
      <c r="H51" s="115"/>
      <c r="I51" s="82"/>
      <c r="J51" s="83">
        <f>E51*G51/100</f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1600</v>
      </c>
      <c r="G52" s="124">
        <f>(SUM(I36:I37,I14:I19)/8*5+SUM(J36:J37,J14:J19)/8+SUM(K36:K37,K14:K19)/8)/7</f>
        <v>0</v>
      </c>
      <c r="H52" s="124">
        <f>(SUM(L36:L37,L14:L19)/8*5+SUM(M36:M37,M14:M19)/8+SUM(N36:N37,N14:N19)/8)/7</f>
        <v>0</v>
      </c>
      <c r="I52" s="19"/>
      <c r="J52" s="125">
        <f>(E52*G52/100)+(F52*H52/100)</f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7500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26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53" priority="5" stopIfTrue="1">
      <formula>$G$19&gt;1</formula>
    </cfRule>
    <cfRule type="expression" dxfId="52" priority="6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Line="0" autoPict="0" macro="[0]!goto_H5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1.140625" style="7" customWidth="1"/>
    <col min="7" max="8" width="7.7109375" style="7" customWidth="1"/>
    <col min="9" max="9" width="1.140625" style="7" customWidth="1"/>
    <col min="10" max="10" width="1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158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4500</v>
      </c>
      <c r="C14" s="9" t="s">
        <v>148</v>
      </c>
      <c r="D14" s="9">
        <f>SUM(G17:G24)</f>
        <v>20500</v>
      </c>
      <c r="E14" s="9" t="s">
        <v>157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65" t="s">
        <v>156</v>
      </c>
      <c r="H16" s="165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92">
        <v>690</v>
      </c>
      <c r="F17" s="41" t="s">
        <v>90</v>
      </c>
      <c r="G17" s="92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20">
        <v>630</v>
      </c>
      <c r="F18" s="10" t="s">
        <v>90</v>
      </c>
      <c r="G18" s="2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92">
        <v>600</v>
      </c>
      <c r="F19" s="41" t="s">
        <v>90</v>
      </c>
      <c r="G19" s="92">
        <v>60</v>
      </c>
      <c r="H19" s="41" t="s">
        <v>90</v>
      </c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20">
        <v>500</v>
      </c>
      <c r="F20" s="10" t="s">
        <v>90</v>
      </c>
      <c r="G20" s="20">
        <v>15780</v>
      </c>
      <c r="H20" s="10" t="s">
        <v>90</v>
      </c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92">
        <v>600</v>
      </c>
      <c r="F21" s="41" t="s">
        <v>90</v>
      </c>
      <c r="G21" s="92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20">
        <v>540</v>
      </c>
      <c r="F22" s="10" t="s">
        <v>90</v>
      </c>
      <c r="G22" s="2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92">
        <v>500</v>
      </c>
      <c r="F23" s="41" t="s">
        <v>90</v>
      </c>
      <c r="G23" s="92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20">
        <v>440</v>
      </c>
      <c r="F24" s="10" t="s">
        <v>90</v>
      </c>
      <c r="G24" s="20">
        <v>4660</v>
      </c>
      <c r="H24" s="10" t="s">
        <v>90</v>
      </c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H6_Netz!D55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((M29+M30)/(B14+D14)*100)+M31+M32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H6_Energie!D55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((M41+M42)/(B14+D14)*100)+M43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MIN(Abgaben!I15:I413)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MAX(Abgaben!I15:I413)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3">
    <mergeCell ref="G16:H16"/>
    <mergeCell ref="H28:M28"/>
    <mergeCell ref="H40:M40"/>
  </mergeCells>
  <dataValidations count="3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 macro="[0]!goto_H5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 macro="[0]!goto_H7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Line="0" autoPict="0" macro="[0]!goto_H6_Netz">
                <anchor>
                  <from>
                    <xdr:col>7</xdr:col>
                    <xdr:colOff>285750</xdr:colOff>
                    <xdr:row>29</xdr:row>
                    <xdr:rowOff>104775</xdr:rowOff>
                  </from>
                  <to>
                    <xdr:col>10</xdr:col>
                    <xdr:colOff>1123950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Line="0" autoPict="0" macro="[0]!goto_H6_Energie">
                <anchor>
                  <from>
                    <xdr:col>7</xdr:col>
                    <xdr:colOff>304800</xdr:colOff>
                    <xdr:row>41</xdr:row>
                    <xdr:rowOff>133350</xdr:rowOff>
                  </from>
                  <to>
                    <xdr:col>10</xdr:col>
                    <xdr:colOff>1143000</xdr:colOff>
                    <xdr:row>43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34"/>
  <sheetViews>
    <sheetView showGridLines="0" zoomScaleNormal="100" workbookViewId="0">
      <pane ySplit="8" topLeftCell="A9" activePane="bottomLeft" state="frozen"/>
      <selection activeCell="F25" sqref="F25"/>
      <selection pane="bottomLeft" activeCell="C5" sqref="C5"/>
    </sheetView>
  </sheetViews>
  <sheetFormatPr baseColWidth="10" defaultColWidth="11.42578125" defaultRowHeight="12.75" x14ac:dyDescent="0.2"/>
  <cols>
    <col min="1" max="1" width="7.7109375" style="1" customWidth="1"/>
    <col min="2" max="2" width="18.7109375" style="1" customWidth="1"/>
    <col min="3" max="3" width="30.140625" style="1" customWidth="1"/>
    <col min="4" max="4" width="4.140625" style="1" customWidth="1"/>
    <col min="5" max="5" width="5.28515625" style="1" customWidth="1"/>
    <col min="6" max="6" width="4" style="1" customWidth="1"/>
    <col min="7" max="7" width="3.42578125" style="1" customWidth="1"/>
    <col min="8" max="8" width="3.5703125" style="1" customWidth="1"/>
    <col min="9" max="9" width="4.42578125" style="1" customWidth="1"/>
    <col min="10" max="10" width="3.42578125" style="1" customWidth="1"/>
    <col min="11" max="11" width="3.7109375" style="1" customWidth="1"/>
    <col min="12" max="12" width="4" style="1" customWidth="1"/>
    <col min="13" max="13" width="3.5703125" style="1" customWidth="1"/>
    <col min="14" max="14" width="3.42578125" style="1" customWidth="1"/>
    <col min="15" max="15" width="4.140625" style="1" customWidth="1"/>
    <col min="16" max="16" width="3.42578125" style="1" customWidth="1"/>
    <col min="17" max="17" width="3.28515625" style="1" customWidth="1"/>
    <col min="18" max="18" width="3.85546875" style="1" customWidth="1"/>
    <col min="19" max="19" width="4.140625" style="1" customWidth="1"/>
    <col min="20" max="20" width="3.42578125" style="1" customWidth="1"/>
    <col min="21" max="21" width="3.85546875" style="1" customWidth="1"/>
    <col min="22" max="22" width="11.42578125" style="1"/>
    <col min="23" max="23" width="5.42578125" style="1" customWidth="1"/>
    <col min="24" max="16384" width="11.42578125" style="1"/>
  </cols>
  <sheetData>
    <row r="1" spans="1:23" x14ac:dyDescent="0.2">
      <c r="A1" s="62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</row>
    <row r="2" spans="1:23" x14ac:dyDescent="0.2">
      <c r="A2" s="62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</row>
    <row r="3" spans="1:23" x14ac:dyDescent="0.2">
      <c r="A3" s="62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</row>
    <row r="4" spans="1:23" x14ac:dyDescent="0.2">
      <c r="A4" s="62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</row>
    <row r="5" spans="1:23" x14ac:dyDescent="0.2">
      <c r="A5" s="62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</row>
    <row r="6" spans="1:23" x14ac:dyDescent="0.2">
      <c r="A6" s="62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</row>
    <row r="7" spans="1:23" hidden="1" x14ac:dyDescent="0.2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</row>
    <row r="8" spans="1:23" ht="9.4" hidden="1" customHeight="1" x14ac:dyDescent="0.2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</row>
    <row r="9" spans="1:23" ht="3.7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</row>
    <row r="10" spans="1:23" ht="24" customHeight="1" x14ac:dyDescent="0.25">
      <c r="A10" s="59"/>
      <c r="B10" s="60" t="s">
        <v>62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</row>
    <row r="11" spans="1:23" ht="6" customHeight="1" x14ac:dyDescent="0.2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</row>
    <row r="12" spans="1:23" x14ac:dyDescent="0.2">
      <c r="A12" s="59"/>
      <c r="B12" s="63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</row>
    <row r="13" spans="1:23" x14ac:dyDescent="0.2">
      <c r="A13" s="59"/>
      <c r="B13" s="63" t="s">
        <v>61</v>
      </c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</row>
    <row r="14" spans="1:23" x14ac:dyDescent="0.2">
      <c r="A14" s="59"/>
      <c r="B14" s="59" t="s">
        <v>60</v>
      </c>
      <c r="C14" s="59"/>
      <c r="D14" s="149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59"/>
      <c r="S14" s="59"/>
      <c r="T14" s="59"/>
      <c r="U14" s="59"/>
      <c r="V14" s="59"/>
      <c r="W14" s="59"/>
    </row>
    <row r="15" spans="1:23" x14ac:dyDescent="0.2">
      <c r="A15" s="59"/>
      <c r="B15" s="59" t="s">
        <v>59</v>
      </c>
      <c r="C15" s="59"/>
      <c r="D15" s="151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59"/>
      <c r="S15" s="59"/>
      <c r="T15" s="59"/>
      <c r="U15" s="59"/>
      <c r="V15" s="59"/>
      <c r="W15" s="59"/>
    </row>
    <row r="16" spans="1:23" x14ac:dyDescent="0.2">
      <c r="A16" s="59"/>
      <c r="B16" s="59" t="s">
        <v>52</v>
      </c>
      <c r="C16" s="59"/>
      <c r="D16" s="154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59"/>
      <c r="S16" s="59"/>
      <c r="T16" s="59"/>
      <c r="U16" s="59"/>
      <c r="V16" s="59"/>
      <c r="W16" s="59"/>
    </row>
    <row r="17" spans="1:23" x14ac:dyDescent="0.2">
      <c r="A17" s="59"/>
      <c r="B17" s="59" t="s">
        <v>58</v>
      </c>
      <c r="C17" s="59"/>
      <c r="D17" s="149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59"/>
      <c r="S17" s="59"/>
      <c r="T17" s="59"/>
      <c r="U17" s="59"/>
      <c r="V17" s="59"/>
      <c r="W17" s="59"/>
    </row>
    <row r="18" spans="1:23" x14ac:dyDescent="0.2">
      <c r="A18" s="59"/>
      <c r="B18" s="59" t="s">
        <v>51</v>
      </c>
      <c r="C18" s="59"/>
      <c r="D18" s="149"/>
      <c r="E18" s="150"/>
      <c r="F18" s="150"/>
      <c r="G18" s="153"/>
      <c r="H18" s="149"/>
      <c r="I18" s="150"/>
      <c r="J18" s="150"/>
      <c r="K18" s="150"/>
      <c r="L18" s="150"/>
      <c r="M18" s="150"/>
      <c r="N18" s="150"/>
      <c r="O18" s="150"/>
      <c r="P18" s="150"/>
      <c r="Q18" s="150"/>
      <c r="R18" s="59"/>
      <c r="S18" s="59"/>
      <c r="T18" s="59"/>
      <c r="U18" s="59"/>
      <c r="V18" s="59"/>
      <c r="W18" s="59"/>
    </row>
    <row r="19" spans="1:23" x14ac:dyDescent="0.2">
      <c r="A19" s="59"/>
      <c r="B19" s="59" t="s">
        <v>57</v>
      </c>
      <c r="C19" s="59"/>
      <c r="D19" s="146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59"/>
      <c r="S19" s="59"/>
      <c r="T19" s="59"/>
      <c r="U19" s="59"/>
      <c r="V19" s="59"/>
      <c r="W19" s="59"/>
    </row>
    <row r="20" spans="1:23" x14ac:dyDescent="0.2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</row>
    <row r="21" spans="1:23" x14ac:dyDescent="0.2">
      <c r="A21" s="59"/>
      <c r="B21" s="63" t="s">
        <v>56</v>
      </c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</row>
    <row r="22" spans="1:23" x14ac:dyDescent="0.2">
      <c r="A22" s="59"/>
      <c r="B22" s="59" t="s">
        <v>55</v>
      </c>
      <c r="C22" s="59"/>
      <c r="D22" s="143"/>
      <c r="E22" s="144"/>
      <c r="F22" s="144"/>
      <c r="G22" s="144"/>
      <c r="H22" s="144"/>
      <c r="I22" s="144"/>
      <c r="J22" s="144"/>
      <c r="K22" s="144"/>
      <c r="L22" s="144"/>
      <c r="M22" s="144"/>
      <c r="N22" s="148"/>
      <c r="O22" s="148"/>
      <c r="P22" s="148"/>
      <c r="Q22" s="148"/>
      <c r="R22" s="59"/>
      <c r="S22" s="59"/>
      <c r="T22" s="59"/>
      <c r="U22" s="59"/>
      <c r="V22" s="59"/>
      <c r="W22" s="59"/>
    </row>
    <row r="23" spans="1:23" x14ac:dyDescent="0.2">
      <c r="A23" s="59"/>
      <c r="B23" s="59" t="s">
        <v>52</v>
      </c>
      <c r="C23" s="59"/>
      <c r="D23" s="141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59"/>
      <c r="S23" s="59"/>
      <c r="T23" s="59"/>
      <c r="U23" s="59"/>
      <c r="V23" s="59"/>
      <c r="W23" s="59"/>
    </row>
    <row r="24" spans="1:23" x14ac:dyDescent="0.2">
      <c r="A24" s="59"/>
      <c r="B24" s="59" t="s">
        <v>51</v>
      </c>
      <c r="C24" s="59"/>
      <c r="D24" s="138"/>
      <c r="E24" s="139"/>
      <c r="F24" s="139"/>
      <c r="G24" s="139"/>
      <c r="H24" s="138"/>
      <c r="I24" s="139"/>
      <c r="J24" s="139"/>
      <c r="K24" s="139"/>
      <c r="L24" s="139"/>
      <c r="M24" s="139"/>
      <c r="N24" s="140"/>
      <c r="O24" s="140"/>
      <c r="P24" s="140"/>
      <c r="Q24" s="140"/>
      <c r="R24" s="59"/>
      <c r="S24" s="59"/>
      <c r="T24" s="59"/>
      <c r="U24" s="59"/>
      <c r="V24" s="59"/>
      <c r="W24" s="59"/>
    </row>
    <row r="25" spans="1:23" x14ac:dyDescent="0.2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</row>
    <row r="26" spans="1:23" x14ac:dyDescent="0.2">
      <c r="A26" s="59"/>
      <c r="B26" s="63" t="s">
        <v>54</v>
      </c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</row>
    <row r="27" spans="1:23" x14ac:dyDescent="0.2">
      <c r="A27" s="59"/>
      <c r="B27" s="59" t="s">
        <v>53</v>
      </c>
      <c r="C27" s="59"/>
      <c r="D27" s="143"/>
      <c r="E27" s="145"/>
      <c r="F27" s="145"/>
      <c r="G27" s="145"/>
      <c r="H27" s="145"/>
      <c r="I27" s="138"/>
      <c r="J27" s="139"/>
      <c r="K27" s="139"/>
      <c r="L27" s="139"/>
      <c r="M27" s="139"/>
      <c r="N27" s="139"/>
      <c r="O27" s="139"/>
      <c r="P27" s="139"/>
      <c r="Q27" s="139"/>
      <c r="R27" s="59"/>
      <c r="S27" s="59"/>
      <c r="T27" s="59"/>
      <c r="U27" s="59"/>
      <c r="V27" s="59"/>
      <c r="W27" s="59"/>
    </row>
    <row r="28" spans="1:23" x14ac:dyDescent="0.2">
      <c r="A28" s="59"/>
      <c r="B28" s="59" t="s">
        <v>52</v>
      </c>
      <c r="C28" s="59"/>
      <c r="D28" s="141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59"/>
      <c r="S28" s="59"/>
      <c r="T28" s="59"/>
      <c r="U28" s="59"/>
      <c r="V28" s="59"/>
      <c r="W28" s="59"/>
    </row>
    <row r="29" spans="1:23" x14ac:dyDescent="0.2">
      <c r="A29" s="59"/>
      <c r="B29" s="59" t="s">
        <v>51</v>
      </c>
      <c r="C29" s="59"/>
      <c r="D29" s="143"/>
      <c r="E29" s="144"/>
      <c r="F29" s="144"/>
      <c r="G29" s="144"/>
      <c r="H29" s="143"/>
      <c r="I29" s="144"/>
      <c r="J29" s="144"/>
      <c r="K29" s="144"/>
      <c r="L29" s="144"/>
      <c r="M29" s="144"/>
      <c r="N29" s="144"/>
      <c r="O29" s="144"/>
      <c r="P29" s="144"/>
      <c r="Q29" s="144"/>
      <c r="R29" s="59"/>
      <c r="S29" s="59"/>
      <c r="T29" s="59"/>
      <c r="U29" s="59"/>
      <c r="V29" s="59"/>
      <c r="W29" s="59"/>
    </row>
    <row r="30" spans="1:23" x14ac:dyDescent="0.2">
      <c r="A30" s="59"/>
      <c r="B30" s="59" t="s">
        <v>50</v>
      </c>
      <c r="C30" s="59"/>
      <c r="D30" s="143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59"/>
      <c r="S30" s="59"/>
      <c r="T30" s="59"/>
      <c r="U30" s="59"/>
      <c r="V30" s="59"/>
      <c r="W30" s="59"/>
    </row>
    <row r="31" spans="1:23" x14ac:dyDescent="0.2">
      <c r="A31" s="59"/>
      <c r="B31" s="59" t="s">
        <v>49</v>
      </c>
      <c r="C31" s="59"/>
      <c r="D31" s="138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59"/>
      <c r="S31" s="59"/>
      <c r="T31" s="59"/>
      <c r="U31" s="59"/>
      <c r="V31" s="59"/>
      <c r="W31" s="59"/>
    </row>
    <row r="32" spans="1:23" x14ac:dyDescent="0.2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</row>
    <row r="33" spans="1:23" x14ac:dyDescent="0.2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</row>
    <row r="34" spans="1:23" x14ac:dyDescent="0.2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</row>
  </sheetData>
  <sheetProtection selectLockedCells="1"/>
  <mergeCells count="18">
    <mergeCell ref="D19:Q19"/>
    <mergeCell ref="D22:Q22"/>
    <mergeCell ref="D14:Q14"/>
    <mergeCell ref="D15:Q15"/>
    <mergeCell ref="D17:Q17"/>
    <mergeCell ref="D18:G18"/>
    <mergeCell ref="H18:Q18"/>
    <mergeCell ref="D16:Q16"/>
    <mergeCell ref="D24:G24"/>
    <mergeCell ref="H24:Q24"/>
    <mergeCell ref="D23:Q23"/>
    <mergeCell ref="D31:Q31"/>
    <mergeCell ref="D29:G29"/>
    <mergeCell ref="H29:Q29"/>
    <mergeCell ref="D30:Q30"/>
    <mergeCell ref="D27:H27"/>
    <mergeCell ref="I27:Q27"/>
    <mergeCell ref="D28:Q28"/>
  </mergeCells>
  <conditionalFormatting sqref="A1:A6">
    <cfRule type="expression" dxfId="76" priority="2" stopIfTrue="1">
      <formula>#REF!&gt;1</formula>
    </cfRule>
    <cfRule type="expression" dxfId="75" priority="3" stopIfTrue="1">
      <formula>OR(Ne2_NL="Nein",Ne2_NL="Non")</formula>
    </cfRule>
  </conditionalFormatting>
  <conditionalFormatting sqref="D14:D17">
    <cfRule type="expression" dxfId="74" priority="1" stopIfTrue="1">
      <formula>$X$6=8</formula>
    </cfRule>
  </conditionalFormatting>
  <dataValidations count="1">
    <dataValidation type="date" operator="greaterThan" allowBlank="1" showInputMessage="1" showErrorMessage="1" error="Bitte geben Sie ein Datum ein!" sqref="D19">
      <formula1>1</formula1>
    </dataValidation>
  </dataValidations>
  <pageMargins left="0.39370078740157483" right="0.39370078740157483" top="0.39370078740157483" bottom="0.39370078740157483" header="0.19685039370078741" footer="0.19685039370078741"/>
  <pageSetup paperSize="9" scale="97" orientation="landscape" r:id="rId1"/>
  <headerFooter alignWithMargins="0">
    <oddFooter>&amp;LElektrizitätstarife 2009&amp;C&amp;F&amp;R&amp;D</oddFooter>
  </headerFooter>
  <cellWatches>
    <cellWatch r="D28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 macro="[0]!goto_Start">
                <anchor moveWithCells="1" sizeWithCells="1">
                  <from>
                    <xdr:col>18</xdr:col>
                    <xdr:colOff>238125</xdr:colOff>
                    <xdr:row>1</xdr:row>
                    <xdr:rowOff>66675</xdr:rowOff>
                  </from>
                  <to>
                    <xdr:col>21</xdr:col>
                    <xdr:colOff>9525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 macro="[0]!goto_Gemeindeabgaben">
                <anchor moveWithCells="1" sizeWithCells="1">
                  <from>
                    <xdr:col>21</xdr:col>
                    <xdr:colOff>95250</xdr:colOff>
                    <xdr:row>1</xdr:row>
                    <xdr:rowOff>66675</xdr:rowOff>
                  </from>
                  <to>
                    <xdr:col>21</xdr:col>
                    <xdr:colOff>647700</xdr:colOff>
                    <xdr:row>4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5">
    <pageSetUpPr fitToPage="1"/>
  </sheetPr>
  <dimension ref="A1:P58"/>
  <sheetViews>
    <sheetView showGridLines="0" workbookViewId="0">
      <pane ySplit="8" topLeftCell="A10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161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160</v>
      </c>
      <c r="G11" s="161"/>
      <c r="H11" s="162"/>
      <c r="I11" s="160" t="s">
        <v>151</v>
      </c>
      <c r="J11" s="161"/>
      <c r="K11" s="162"/>
      <c r="L11" s="160" t="s">
        <v>159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127"/>
      <c r="G20" s="127"/>
      <c r="H20" s="127"/>
      <c r="I20" s="21"/>
      <c r="J20" s="21"/>
      <c r="K20" s="21"/>
      <c r="L20" s="127"/>
      <c r="M20" s="127"/>
      <c r="N20" s="127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127"/>
      <c r="G21" s="127"/>
      <c r="H21" s="127"/>
      <c r="I21" s="21"/>
      <c r="J21" s="21"/>
      <c r="K21" s="21"/>
      <c r="L21" s="127"/>
      <c r="M21" s="127"/>
      <c r="N21" s="127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127"/>
      <c r="G22" s="127"/>
      <c r="H22" s="127"/>
      <c r="I22" s="21"/>
      <c r="J22" s="21"/>
      <c r="K22" s="21"/>
      <c r="L22" s="127"/>
      <c r="M22" s="127"/>
      <c r="N22" s="127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127"/>
      <c r="G23" s="127"/>
      <c r="H23" s="127"/>
      <c r="I23" s="21"/>
      <c r="J23" s="21"/>
      <c r="K23" s="21"/>
      <c r="L23" s="127"/>
      <c r="M23" s="127"/>
      <c r="N23" s="127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127"/>
      <c r="G24" s="127"/>
      <c r="H24" s="127"/>
      <c r="I24" s="21"/>
      <c r="J24" s="21"/>
      <c r="K24" s="21"/>
      <c r="L24" s="127"/>
      <c r="M24" s="127"/>
      <c r="N24" s="127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127"/>
      <c r="G25" s="127"/>
      <c r="H25" s="127"/>
      <c r="I25" s="21"/>
      <c r="J25" s="21"/>
      <c r="K25" s="21"/>
      <c r="L25" s="127"/>
      <c r="M25" s="127"/>
      <c r="N25" s="127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127"/>
      <c r="G26" s="127"/>
      <c r="H26" s="127"/>
      <c r="I26" s="21"/>
      <c r="J26" s="21"/>
      <c r="K26" s="21"/>
      <c r="L26" s="127"/>
      <c r="M26" s="127"/>
      <c r="N26" s="127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127"/>
      <c r="G27" s="127"/>
      <c r="H27" s="127"/>
      <c r="I27" s="21"/>
      <c r="J27" s="21"/>
      <c r="K27" s="21"/>
      <c r="L27" s="127"/>
      <c r="M27" s="127"/>
      <c r="N27" s="127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127"/>
      <c r="G28" s="127"/>
      <c r="H28" s="127"/>
      <c r="I28" s="21"/>
      <c r="J28" s="21"/>
      <c r="K28" s="21"/>
      <c r="L28" s="127"/>
      <c r="M28" s="127"/>
      <c r="N28" s="127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127"/>
      <c r="G29" s="127"/>
      <c r="H29" s="127"/>
      <c r="I29" s="21"/>
      <c r="J29" s="21"/>
      <c r="K29" s="21"/>
      <c r="L29" s="127"/>
      <c r="M29" s="127"/>
      <c r="N29" s="127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127"/>
      <c r="G30" s="127"/>
      <c r="H30" s="127"/>
      <c r="I30" s="21"/>
      <c r="J30" s="21"/>
      <c r="K30" s="21"/>
      <c r="L30" s="127"/>
      <c r="M30" s="127"/>
      <c r="N30" s="127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127"/>
      <c r="G31" s="127"/>
      <c r="H31" s="127"/>
      <c r="I31" s="21"/>
      <c r="J31" s="21"/>
      <c r="K31" s="21"/>
      <c r="L31" s="127"/>
      <c r="M31" s="127"/>
      <c r="N31" s="127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127"/>
      <c r="M32" s="127"/>
      <c r="N32" s="127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127"/>
      <c r="M33" s="127"/>
      <c r="N33" s="127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127"/>
      <c r="M34" s="127"/>
      <c r="N34" s="127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127"/>
      <c r="M35" s="127"/>
      <c r="N35" s="127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3">
        <v>690</v>
      </c>
      <c r="F45" s="93"/>
      <c r="G45" s="82">
        <f>(SUM($C$20:$C$25)/6*5+SUM($D$20:$D$25)/6+SUM($E$20:$E$25)/6)/7</f>
        <v>0</v>
      </c>
      <c r="H45" s="82"/>
      <c r="I45" s="82"/>
      <c r="J45" s="83">
        <f>E45*G45/100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/>
      <c r="G46" s="19">
        <f>(SUM($C$26:$C$31)/6*5+SUM($D$26:$D$31)/6+SUM($E$26:$E$31)/6)/7</f>
        <v>0</v>
      </c>
      <c r="H46" s="19"/>
      <c r="I46" s="19"/>
      <c r="J46" s="19">
        <f>E46*G46/100</f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5">
        <v>600</v>
      </c>
      <c r="F47" s="95">
        <v>60</v>
      </c>
      <c r="G47" s="82">
        <f>(SUM($C$32:$C$35)/4*5+SUM($D$32:$D$35)/4+SUM($E$32:$E$35)/4)/7</f>
        <v>0</v>
      </c>
      <c r="H47" s="82">
        <f>(SUM($F$32:$F$35)/4*5+SUM($G$32:$G$35)/4+SUM($H$32:$H$35)/4)/7</f>
        <v>0</v>
      </c>
      <c r="I47" s="82"/>
      <c r="J47" s="83">
        <f>(E47*G47/100)+(F47*H47/100)</f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15780</v>
      </c>
      <c r="G48" s="19">
        <f>(SUM(C36:C37,C14:C19)/8*5+SUM(D36:D37,D14:D19)/8+SUM(E36:E37,E14:E19)/8)/7</f>
        <v>0</v>
      </c>
      <c r="H48" s="19">
        <f>(SUM(F36:F37,F14:F19)/8*5+SUM(G36:G37,G14:G19)/8+SUM(H36:H37,H14:H19)/8)/7</f>
        <v>0</v>
      </c>
      <c r="I48" s="19"/>
      <c r="J48" s="19">
        <f>(E48*G48/100)+(F48*H48/100)</f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5">
        <v>600</v>
      </c>
      <c r="F49" s="95"/>
      <c r="G49" s="82">
        <f>(SUM($I$20:$I$25)/6*5+SUM($J$20:$J$25)/6+SUM($K$20:$K$25)/
6)/7</f>
        <v>0</v>
      </c>
      <c r="H49" s="82"/>
      <c r="I49" s="82"/>
      <c r="J49" s="83">
        <f>E49*G49/100</f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/>
      <c r="G50" s="19">
        <f>(SUM($I$26:$I$31)/6*5+SUM($J$26:$J$31)/6+SUM($K$26:$K$31)/6)/7</f>
        <v>0</v>
      </c>
      <c r="H50" s="19"/>
      <c r="I50" s="19"/>
      <c r="J50" s="19">
        <f>E50*G50/100</f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5">
        <v>500</v>
      </c>
      <c r="F51" s="95"/>
      <c r="G51" s="82">
        <f>(SUM($I$32:$I$35)/4*5+SUM($J$32:$J$35)/4+SUM($K$32:$K$35)/4)/7</f>
        <v>0</v>
      </c>
      <c r="H51" s="82"/>
      <c r="I51" s="82"/>
      <c r="J51" s="83">
        <f>E51*G51/100</f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4660</v>
      </c>
      <c r="G52" s="19">
        <f>(SUM(I36:I37,I14:I19)/8*5+SUM(J36:J37,J14:J19)/8+SUM(K36:K37,K14:K19)/8)/7</f>
        <v>0</v>
      </c>
      <c r="H52" s="19">
        <f>(SUM(L36:L37,L14:L19)/8*5+SUM(M36:M37,M14:M19)/8+SUM(N36:N37,N14:N19)/8)/7</f>
        <v>0</v>
      </c>
      <c r="I52" s="19"/>
      <c r="J52" s="19">
        <f>(E52*G52/100)+(F52*H52/100)</f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25000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8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51" priority="1" stopIfTrue="1">
      <formula>$G$19&gt;1</formula>
    </cfRule>
    <cfRule type="expression" dxfId="5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Line="0" autoPict="0" macro="[0]!goto_H6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0">
    <pageSetUpPr fitToPage="1"/>
  </sheetPr>
  <dimension ref="A1:P58"/>
  <sheetViews>
    <sheetView showGridLines="0" workbookViewId="0">
      <pane ySplit="8" topLeftCell="A9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162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160</v>
      </c>
      <c r="G11" s="161"/>
      <c r="H11" s="162"/>
      <c r="I11" s="160" t="s">
        <v>151</v>
      </c>
      <c r="J11" s="161"/>
      <c r="K11" s="162"/>
      <c r="L11" s="160" t="s">
        <v>159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127"/>
      <c r="G20" s="127"/>
      <c r="H20" s="127"/>
      <c r="I20" s="21"/>
      <c r="J20" s="21"/>
      <c r="K20" s="21"/>
      <c r="L20" s="127"/>
      <c r="M20" s="127"/>
      <c r="N20" s="127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127"/>
      <c r="G21" s="127"/>
      <c r="H21" s="127"/>
      <c r="I21" s="21"/>
      <c r="J21" s="21"/>
      <c r="K21" s="21"/>
      <c r="L21" s="127"/>
      <c r="M21" s="127"/>
      <c r="N21" s="127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127"/>
      <c r="G22" s="127"/>
      <c r="H22" s="127"/>
      <c r="I22" s="21"/>
      <c r="J22" s="21"/>
      <c r="K22" s="21"/>
      <c r="L22" s="127"/>
      <c r="M22" s="127"/>
      <c r="N22" s="127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127"/>
      <c r="G23" s="127"/>
      <c r="H23" s="127"/>
      <c r="I23" s="21"/>
      <c r="J23" s="21"/>
      <c r="K23" s="21"/>
      <c r="L23" s="127"/>
      <c r="M23" s="127"/>
      <c r="N23" s="127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127"/>
      <c r="G24" s="127"/>
      <c r="H24" s="127"/>
      <c r="I24" s="21"/>
      <c r="J24" s="21"/>
      <c r="K24" s="21"/>
      <c r="L24" s="127"/>
      <c r="M24" s="127"/>
      <c r="N24" s="127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127"/>
      <c r="G25" s="127"/>
      <c r="H25" s="127"/>
      <c r="I25" s="21"/>
      <c r="J25" s="21"/>
      <c r="K25" s="21"/>
      <c r="L25" s="127"/>
      <c r="M25" s="127"/>
      <c r="N25" s="127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127"/>
      <c r="G26" s="127"/>
      <c r="H26" s="127"/>
      <c r="I26" s="21"/>
      <c r="J26" s="21"/>
      <c r="K26" s="21"/>
      <c r="L26" s="127"/>
      <c r="M26" s="127"/>
      <c r="N26" s="127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127"/>
      <c r="G27" s="127"/>
      <c r="H27" s="127"/>
      <c r="I27" s="21"/>
      <c r="J27" s="21"/>
      <c r="K27" s="21"/>
      <c r="L27" s="127"/>
      <c r="M27" s="127"/>
      <c r="N27" s="127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127"/>
      <c r="G28" s="127"/>
      <c r="H28" s="127"/>
      <c r="I28" s="21"/>
      <c r="J28" s="21"/>
      <c r="K28" s="21"/>
      <c r="L28" s="127"/>
      <c r="M28" s="127"/>
      <c r="N28" s="127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127"/>
      <c r="G29" s="127"/>
      <c r="H29" s="127"/>
      <c r="I29" s="21"/>
      <c r="J29" s="21"/>
      <c r="K29" s="21"/>
      <c r="L29" s="127"/>
      <c r="M29" s="127"/>
      <c r="N29" s="127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127"/>
      <c r="G30" s="127"/>
      <c r="H30" s="127"/>
      <c r="I30" s="21"/>
      <c r="J30" s="21"/>
      <c r="K30" s="21"/>
      <c r="L30" s="127"/>
      <c r="M30" s="127"/>
      <c r="N30" s="127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127"/>
      <c r="G31" s="127"/>
      <c r="H31" s="127"/>
      <c r="I31" s="21"/>
      <c r="J31" s="21"/>
      <c r="K31" s="21"/>
      <c r="L31" s="127"/>
      <c r="M31" s="127"/>
      <c r="N31" s="127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127"/>
      <c r="M32" s="127"/>
      <c r="N32" s="127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127"/>
      <c r="M33" s="127"/>
      <c r="N33" s="127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127"/>
      <c r="M34" s="127"/>
      <c r="N34" s="127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127"/>
      <c r="M35" s="127"/>
      <c r="N35" s="127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3">
        <v>690</v>
      </c>
      <c r="F45" s="93"/>
      <c r="G45" s="82">
        <f>(SUM($C$20:$C$25)/6*5+SUM($D$20:$D$25)/6+SUM($E$20:$E$25)/6)/7</f>
        <v>0</v>
      </c>
      <c r="H45" s="82"/>
      <c r="I45" s="82"/>
      <c r="J45" s="83">
        <f>E45*G45/100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/>
      <c r="G46" s="19">
        <f>(SUM($C$26:$C$31)/6*5+SUM($D$26:$D$31)/6+SUM($E$26:$E$31)/6)/7</f>
        <v>0</v>
      </c>
      <c r="H46" s="19"/>
      <c r="I46" s="19"/>
      <c r="J46" s="19">
        <f>E46*G46/100</f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5">
        <v>600</v>
      </c>
      <c r="F47" s="95">
        <v>60</v>
      </c>
      <c r="G47" s="82">
        <f>(SUM($C$32:$C$35)/4*5+SUM($D$32:$D$35)/4+SUM($E$32:$E$35)/4)/7</f>
        <v>0</v>
      </c>
      <c r="H47" s="82">
        <f>(SUM($F$32:$F$35)/4*5+SUM($G$32:$G$35)/4+SUM($H$32:$H$35)/4)/7</f>
        <v>0</v>
      </c>
      <c r="I47" s="82"/>
      <c r="J47" s="83">
        <f>(E47*G47/100)+(F47*H47/100)</f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15780</v>
      </c>
      <c r="G48" s="19">
        <f>(SUM(C36:C37,C14:C19)/8*5+SUM(D36:D37,D14:D19)/8+SUM(E36:E37,E14:E19)/8)/7</f>
        <v>0</v>
      </c>
      <c r="H48" s="19">
        <f>(SUM(F36:F37,F14:F19)/8*5+SUM(G36:G37,G14:G19)/8+SUM(H36:H37,H14:H19)/8)/7</f>
        <v>0</v>
      </c>
      <c r="I48" s="19"/>
      <c r="J48" s="19">
        <f>(E48*G48/100)+(F48*H48/100)</f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5">
        <v>600</v>
      </c>
      <c r="F49" s="95"/>
      <c r="G49" s="82">
        <f>(SUM($I$20:$I$25)/6*5+SUM($J$20:$J$25)/6+SUM($K$20:$K$25)/6)/7</f>
        <v>0</v>
      </c>
      <c r="H49" s="82"/>
      <c r="I49" s="82"/>
      <c r="J49" s="83">
        <f>E49*G49/100</f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/>
      <c r="G50" s="19">
        <f>(SUM($I$26:$I$31)/6*5+SUM($J$26:$J$31)/6+SUM($K$26:$K$31)/6)/7</f>
        <v>0</v>
      </c>
      <c r="H50" s="19"/>
      <c r="I50" s="19"/>
      <c r="J50" s="19">
        <f>E50*G50/100</f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5">
        <v>500</v>
      </c>
      <c r="F51" s="95"/>
      <c r="G51" s="82">
        <f>(SUM($I$32:$I$35)/4*5+SUM($J$32:$J$35)/4+SUM($K$32:$K$35)/4)/7</f>
        <v>0</v>
      </c>
      <c r="H51" s="82"/>
      <c r="I51" s="82"/>
      <c r="J51" s="83">
        <f>E51*G51/100</f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4660</v>
      </c>
      <c r="G52" s="19">
        <f>(SUM(I36:I37,I14:I19)/8*5+SUM(J36:J37,J14:J19)/8+SUM(K36:K37,K14:K19)/8)/7</f>
        <v>0</v>
      </c>
      <c r="H52" s="19">
        <f>(SUM(L36:L37,L14:L19)/8*5+SUM(M36:M37,M14:M19)/8+SUM(N36:N37,N14:N19)/8)/7</f>
        <v>0</v>
      </c>
      <c r="I52" s="19"/>
      <c r="J52" s="19">
        <f>(E52*G52/100)+(F52*H52/100)</f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25000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8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49" priority="1" stopIfTrue="1">
      <formula>$G$19&gt;1</formula>
    </cfRule>
    <cfRule type="expression" dxfId="4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Button 1">
              <controlPr defaultSize="0" print="0" autoFill="0" autoLine="0" autoPict="0" macro="[0]!goto_H6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1.140625" style="7" customWidth="1"/>
    <col min="7" max="8" width="7.7109375" style="7" customWidth="1"/>
    <col min="9" max="9" width="1.140625" style="7" customWidth="1"/>
    <col min="10" max="10" width="1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165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4500</v>
      </c>
      <c r="C14" s="9" t="s">
        <v>148</v>
      </c>
      <c r="D14" s="9">
        <f>SUM(G17:G24)</f>
        <v>8500</v>
      </c>
      <c r="E14" s="9" t="s">
        <v>164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65" t="s">
        <v>163</v>
      </c>
      <c r="H16" s="165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92">
        <v>690</v>
      </c>
      <c r="F17" s="41" t="s">
        <v>90</v>
      </c>
      <c r="G17" s="92">
        <v>1500</v>
      </c>
      <c r="H17" s="41" t="s">
        <v>90</v>
      </c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20">
        <v>630</v>
      </c>
      <c r="F18" s="10" t="s">
        <v>90</v>
      </c>
      <c r="G18" s="20">
        <v>1200</v>
      </c>
      <c r="H18" s="10" t="s">
        <v>90</v>
      </c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92">
        <v>600</v>
      </c>
      <c r="F19" s="41" t="s">
        <v>90</v>
      </c>
      <c r="G19" s="92">
        <v>460</v>
      </c>
      <c r="H19" s="41" t="s">
        <v>90</v>
      </c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20">
        <v>500</v>
      </c>
      <c r="F20" s="10" t="s">
        <v>90</v>
      </c>
      <c r="G20" s="20">
        <v>2940</v>
      </c>
      <c r="H20" s="10" t="s">
        <v>90</v>
      </c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92">
        <v>600</v>
      </c>
      <c r="F21" s="41" t="s">
        <v>90</v>
      </c>
      <c r="G21" s="92">
        <v>270</v>
      </c>
      <c r="H21" s="41" t="s">
        <v>90</v>
      </c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20">
        <v>540</v>
      </c>
      <c r="F22" s="10" t="s">
        <v>90</v>
      </c>
      <c r="G22" s="20">
        <v>150</v>
      </c>
      <c r="H22" s="10" t="s">
        <v>90</v>
      </c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92">
        <v>500</v>
      </c>
      <c r="F23" s="41" t="s">
        <v>90</v>
      </c>
      <c r="G23" s="92">
        <v>100</v>
      </c>
      <c r="H23" s="41" t="s">
        <v>90</v>
      </c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20">
        <v>440</v>
      </c>
      <c r="F24" s="10" t="s">
        <v>90</v>
      </c>
      <c r="G24" s="20">
        <v>1880</v>
      </c>
      <c r="H24" s="10" t="s">
        <v>90</v>
      </c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92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128" t="s">
        <v>67</v>
      </c>
      <c r="M31" s="52">
        <f>H7_Netz!D55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((M29+M30)/(B14+D14)*100)+M31+M32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H7_Energie!D55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((M41+M42)/(B14+D14)*100)+M43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MIN(Abgaben!J15:J413)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MAX(Abgaben!J15:J413)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3">
    <mergeCell ref="G16:H16"/>
    <mergeCell ref="H28:M28"/>
    <mergeCell ref="H40:M40"/>
  </mergeCells>
  <dataValidations count="3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 macro="[0]!goto_H6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 macro="[0]!goto_H8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Button 4">
              <controlPr defaultSize="0" print="0" autoFill="0" autoLine="0" autoPict="0" macro="[0]!goto_H7_Netz">
                <anchor>
                  <from>
                    <xdr:col>7</xdr:col>
                    <xdr:colOff>323850</xdr:colOff>
                    <xdr:row>29</xdr:row>
                    <xdr:rowOff>133350</xdr:rowOff>
                  </from>
                  <to>
                    <xdr:col>10</xdr:col>
                    <xdr:colOff>1162050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Button 5">
              <controlPr defaultSize="0" print="0" autoFill="0" autoLine="0" autoPict="0" macro="[0]!goto_H7_Energie">
                <anchor>
                  <from>
                    <xdr:col>7</xdr:col>
                    <xdr:colOff>323850</xdr:colOff>
                    <xdr:row>41</xdr:row>
                    <xdr:rowOff>123825</xdr:rowOff>
                  </from>
                  <to>
                    <xdr:col>10</xdr:col>
                    <xdr:colOff>1162050</xdr:colOff>
                    <xdr:row>43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P58"/>
  <sheetViews>
    <sheetView showGridLines="0" workbookViewId="0">
      <pane ySplit="8" topLeftCell="A9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168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167</v>
      </c>
      <c r="G11" s="161"/>
      <c r="H11" s="162"/>
      <c r="I11" s="160" t="s">
        <v>151</v>
      </c>
      <c r="J11" s="161"/>
      <c r="K11" s="162"/>
      <c r="L11" s="160" t="s">
        <v>166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2">
        <v>690</v>
      </c>
      <c r="F45" s="92">
        <v>1500</v>
      </c>
      <c r="G45" s="82">
        <f>(SUM($C$20:$C$25)/6*5+SUM($D$20:$D$25)/6+SUM($E$20:$E$25)/6)/7</f>
        <v>0</v>
      </c>
      <c r="H45" s="82">
        <f>(SUM($F$20:$F$25)/6*5+SUM($G$20:$G$25)/6+SUM($H$20:$H$25)/6)/7</f>
        <v>0</v>
      </c>
      <c r="I45" s="82"/>
      <c r="J45" s="83">
        <f t="shared" ref="J45:J52" si="0">(E45*G45/100)+(F45*H45/100)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>
        <v>1200</v>
      </c>
      <c r="G46" s="19">
        <f>(SUM($C$26:$C$31)/6*5+SUM($D$26:$D$31)/6+SUM($E$26:$E$31)/6)/7</f>
        <v>0</v>
      </c>
      <c r="H46" s="19">
        <f>(SUM($F$26:$F$31)/6*5+SUM($G$26:$G$31)/6+SUM($H$26:$H$31)/6)/7</f>
        <v>0</v>
      </c>
      <c r="I46" s="19"/>
      <c r="J46" s="19">
        <f t="shared" si="0"/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2">
        <v>600</v>
      </c>
      <c r="F47" s="92">
        <v>460</v>
      </c>
      <c r="G47" s="82">
        <f>(SUM($C$32:$C$35)/4*5+SUM($D$32:$D$35)/4+SUM($E$32:$E$35)/4)/7</f>
        <v>0</v>
      </c>
      <c r="H47" s="82">
        <f>(SUM($F$32:$F$35)/4*5+SUM($G$32:$G$35)/4+SUM($H$32:$H$35)/4)/7</f>
        <v>0</v>
      </c>
      <c r="I47" s="82"/>
      <c r="J47" s="83">
        <f t="shared" si="0"/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2940</v>
      </c>
      <c r="G48" s="19">
        <f>(SUM(C36:C37,C14:C19)/8*5+SUM(D36:D37,D14:D19)/8+SUM(E36:E37,E14:E19)/8)/7</f>
        <v>0</v>
      </c>
      <c r="H48" s="19">
        <f>(SUM(F36:F37,F14:F19)/8*5+SUM(G36:G37,G14:G19)/8+SUM(H36:H37,H14:H19)/8)/7</f>
        <v>0</v>
      </c>
      <c r="I48" s="19"/>
      <c r="J48" s="19">
        <f t="shared" si="0"/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2">
        <v>600</v>
      </c>
      <c r="F49" s="92">
        <v>270</v>
      </c>
      <c r="G49" s="82">
        <f>(SUM($I$20:$I$25)/6*5+SUM($J$20:$J$25)/6+SUM($K$20:$K$25)/6)/7</f>
        <v>0</v>
      </c>
      <c r="H49" s="82">
        <f>(SUM($L$20:$L$25)/6*5+SUM($M$20:$M$25)/6+SUM($N$20:$N$25)/6)/7</f>
        <v>0</v>
      </c>
      <c r="I49" s="82"/>
      <c r="J49" s="83">
        <f t="shared" si="0"/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>
        <v>150</v>
      </c>
      <c r="G50" s="19">
        <f>(SUM($I$26:$I$31)/6*5+SUM($J$26:$J$31)/6+SUM($K$26:$K$31)/6)/7</f>
        <v>0</v>
      </c>
      <c r="H50" s="19">
        <f>(SUM($L$26:$L$31)/6*5+SUM($M$26:$M$31)/6+SUM($N$26:$N$31)/6)/7</f>
        <v>0</v>
      </c>
      <c r="I50" s="19"/>
      <c r="J50" s="19">
        <f t="shared" si="0"/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2">
        <v>500</v>
      </c>
      <c r="F51" s="92">
        <v>100</v>
      </c>
      <c r="G51" s="82">
        <f>(SUM($I$32:$I$35)/4*5+SUM($J$32:$J$35)/4+SUM($K$32:$K$35)/4)/7</f>
        <v>0</v>
      </c>
      <c r="H51" s="82">
        <f>(SUM($L$32:$L$35)/4*5+SUM($M$32:$M$35)/4+SUM($N$32:$N$35)/4)/7</f>
        <v>0</v>
      </c>
      <c r="I51" s="82"/>
      <c r="J51" s="83">
        <f t="shared" si="0"/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1880</v>
      </c>
      <c r="G52" s="19">
        <f>(SUM(I36:I37,I14:I19)/8*5+SUM(J36:J37,J14:J19)/8+SUM(K36:K37,K14:K19)/8)/7</f>
        <v>0</v>
      </c>
      <c r="H52" s="19">
        <f>(SUM(L36:L37,L14:L19)/8*5+SUM(M36:M37,M14:M19)/8+SUM(N36:N37,N14:N19)/8)/7</f>
        <v>0</v>
      </c>
      <c r="I52" s="19"/>
      <c r="J52" s="19">
        <f t="shared" si="0"/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13000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8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47" priority="1" stopIfTrue="1">
      <formula>$G$19&gt;1</formula>
    </cfRule>
    <cfRule type="expression" dxfId="4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Line="0" autoPict="0" macro="[0]!goto_H7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1">
    <pageSetUpPr fitToPage="1"/>
  </sheetPr>
  <dimension ref="A1:P58"/>
  <sheetViews>
    <sheetView showGridLines="0" workbookViewId="0">
      <pane ySplit="8" topLeftCell="A15" activePane="bottomLeft" state="frozen"/>
      <selection activeCell="F25" sqref="F25"/>
      <selection pane="bottomLeft" activeCell="C38" sqref="C38"/>
    </sheetView>
  </sheetViews>
  <sheetFormatPr baseColWidth="10" defaultColWidth="11.42578125" defaultRowHeight="12.75" x14ac:dyDescent="0.2"/>
  <cols>
    <col min="1" max="16384" width="11.42578125" style="7"/>
  </cols>
  <sheetData>
    <row r="1" spans="1:16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28.9" customHeight="1" x14ac:dyDescent="0.2">
      <c r="A10" s="41"/>
      <c r="B10" s="41"/>
      <c r="C10" s="159" t="s">
        <v>169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41"/>
      <c r="P10" s="41"/>
    </row>
    <row r="11" spans="1:16" ht="15.75" x14ac:dyDescent="0.25">
      <c r="A11" s="41"/>
      <c r="B11" s="41"/>
      <c r="C11" s="160" t="s">
        <v>153</v>
      </c>
      <c r="D11" s="161"/>
      <c r="E11" s="162"/>
      <c r="F11" s="160" t="s">
        <v>167</v>
      </c>
      <c r="G11" s="161"/>
      <c r="H11" s="162"/>
      <c r="I11" s="160" t="s">
        <v>151</v>
      </c>
      <c r="J11" s="161"/>
      <c r="K11" s="162"/>
      <c r="L11" s="160" t="s">
        <v>166</v>
      </c>
      <c r="M11" s="161"/>
      <c r="N11" s="162"/>
      <c r="O11" s="41"/>
      <c r="P11" s="41"/>
    </row>
    <row r="12" spans="1:16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5" t="s">
        <v>130</v>
      </c>
      <c r="I12" s="84" t="s">
        <v>132</v>
      </c>
      <c r="J12" s="85" t="s">
        <v>131</v>
      </c>
      <c r="K12" s="85" t="s">
        <v>130</v>
      </c>
      <c r="L12" s="84" t="s">
        <v>132</v>
      </c>
      <c r="M12" s="85" t="s">
        <v>131</v>
      </c>
      <c r="N12" s="86" t="s">
        <v>130</v>
      </c>
      <c r="O12" s="41"/>
      <c r="P12" s="41"/>
    </row>
    <row r="13" spans="1:16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8" t="s">
        <v>67</v>
      </c>
      <c r="I13" s="87" t="s">
        <v>67</v>
      </c>
      <c r="J13" s="88" t="s">
        <v>67</v>
      </c>
      <c r="K13" s="88" t="s">
        <v>67</v>
      </c>
      <c r="L13" s="87" t="s">
        <v>67</v>
      </c>
      <c r="M13" s="88" t="s">
        <v>67</v>
      </c>
      <c r="N13" s="89" t="s">
        <v>67</v>
      </c>
      <c r="O13" s="41"/>
      <c r="P13" s="41"/>
    </row>
    <row r="14" spans="1:16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1"/>
      <c r="P14" s="41"/>
    </row>
    <row r="15" spans="1:16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41"/>
      <c r="P15" s="41"/>
    </row>
    <row r="16" spans="1:16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41"/>
      <c r="P16" s="41"/>
    </row>
    <row r="17" spans="1:16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41"/>
      <c r="P17" s="41"/>
    </row>
    <row r="18" spans="1:16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41"/>
      <c r="P18" s="41"/>
    </row>
    <row r="19" spans="1:16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1"/>
      <c r="P19" s="41"/>
    </row>
    <row r="20" spans="1:16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41"/>
      <c r="P20" s="41"/>
    </row>
    <row r="21" spans="1:16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41"/>
      <c r="P21" s="41"/>
    </row>
    <row r="22" spans="1:16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41"/>
      <c r="P22" s="41"/>
    </row>
    <row r="23" spans="1:16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41"/>
      <c r="P23" s="41"/>
    </row>
    <row r="24" spans="1:16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41"/>
      <c r="P24" s="41"/>
    </row>
    <row r="25" spans="1:16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41"/>
      <c r="P25" s="41"/>
    </row>
    <row r="26" spans="1:16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41"/>
      <c r="P26" s="41"/>
    </row>
    <row r="27" spans="1:16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41"/>
      <c r="P27" s="41"/>
    </row>
    <row r="28" spans="1:16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41"/>
      <c r="P28" s="41"/>
    </row>
    <row r="29" spans="1:16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41"/>
      <c r="P29" s="41"/>
    </row>
    <row r="30" spans="1:16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41"/>
      <c r="P30" s="41"/>
    </row>
    <row r="31" spans="1:16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41"/>
      <c r="P31" s="41"/>
    </row>
    <row r="32" spans="1:16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41"/>
      <c r="P32" s="41"/>
    </row>
    <row r="33" spans="1:16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41"/>
      <c r="P33" s="41"/>
    </row>
    <row r="34" spans="1:16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41"/>
      <c r="P34" s="41"/>
    </row>
    <row r="35" spans="1:16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41"/>
      <c r="P35" s="41"/>
    </row>
    <row r="36" spans="1:16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1"/>
      <c r="P36" s="41"/>
    </row>
    <row r="37" spans="1:16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1"/>
      <c r="P37" s="41"/>
    </row>
    <row r="38" spans="1:16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  <row r="39" spans="1:16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</row>
    <row r="40" spans="1:16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x14ac:dyDescent="0.25">
      <c r="A41" s="41"/>
      <c r="B41" s="75" t="s">
        <v>105</v>
      </c>
      <c r="C41" s="41"/>
      <c r="D41" s="41"/>
      <c r="E41" s="41"/>
      <c r="F41" s="41"/>
      <c r="G41" s="93"/>
      <c r="H41" s="41"/>
      <c r="I41" s="41"/>
      <c r="J41" s="41"/>
      <c r="K41" s="41"/>
      <c r="L41" s="41"/>
      <c r="M41" s="41"/>
      <c r="N41" s="41"/>
      <c r="O41" s="41"/>
      <c r="P41" s="41"/>
    </row>
    <row r="42" spans="1:16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</row>
    <row r="43" spans="1:16" x14ac:dyDescent="0.2">
      <c r="A43" s="41"/>
      <c r="B43" s="41"/>
      <c r="C43" s="41"/>
      <c r="D43" s="81"/>
      <c r="E43" s="81"/>
      <c r="F43" s="81"/>
      <c r="G43" s="81"/>
      <c r="H43" s="81"/>
      <c r="I43" s="81"/>
      <c r="J43" s="81"/>
      <c r="K43" s="41"/>
      <c r="L43" s="41"/>
      <c r="M43" s="41"/>
      <c r="N43" s="41"/>
      <c r="O43" s="81"/>
      <c r="P43" s="81"/>
    </row>
    <row r="44" spans="1:16" x14ac:dyDescent="0.2">
      <c r="A44" s="41"/>
      <c r="B44" s="41"/>
      <c r="C44" s="41"/>
      <c r="D44" s="81"/>
      <c r="E44" s="81" t="s">
        <v>104</v>
      </c>
      <c r="F44" s="81" t="s">
        <v>104</v>
      </c>
      <c r="G44" s="81" t="s">
        <v>103</v>
      </c>
      <c r="H44" s="81" t="s">
        <v>103</v>
      </c>
      <c r="I44" s="81"/>
      <c r="J44" s="81" t="s">
        <v>102</v>
      </c>
      <c r="K44" s="41"/>
      <c r="L44" s="41"/>
      <c r="M44" s="41"/>
      <c r="N44" s="41"/>
      <c r="O44" s="41"/>
      <c r="P44" s="41"/>
    </row>
    <row r="45" spans="1:16" x14ac:dyDescent="0.2">
      <c r="A45" s="41"/>
      <c r="B45" s="41" t="s">
        <v>96</v>
      </c>
      <c r="C45" s="41"/>
      <c r="D45" s="94" t="s">
        <v>94</v>
      </c>
      <c r="E45" s="92">
        <v>690</v>
      </c>
      <c r="F45" s="92">
        <v>1500</v>
      </c>
      <c r="G45" s="82">
        <f>(SUM($C$20:$C$25)/6*5+SUM($D$20:$D$25)/6+SUM($E$20:$E$25)/6)/7</f>
        <v>0</v>
      </c>
      <c r="H45" s="82">
        <f>(SUM($F$20:$F$25)/6*5+SUM($G$20:$G$25)/6+SUM($H$20:$H$25)/6)/7</f>
        <v>0</v>
      </c>
      <c r="I45" s="82"/>
      <c r="J45" s="83">
        <f t="shared" ref="J45:J52" si="0">(E45*G45/100)+(F45*H45/100)</f>
        <v>0</v>
      </c>
      <c r="K45" s="41"/>
      <c r="L45" s="41"/>
      <c r="M45" s="41"/>
      <c r="N45" s="41"/>
      <c r="O45" s="41"/>
      <c r="P45" s="41"/>
    </row>
    <row r="46" spans="1:16" x14ac:dyDescent="0.2">
      <c r="A46" s="41"/>
      <c r="B46" s="41"/>
      <c r="C46" s="41"/>
      <c r="D46" s="22" t="s">
        <v>93</v>
      </c>
      <c r="E46" s="20">
        <v>630</v>
      </c>
      <c r="F46" s="20">
        <v>1200</v>
      </c>
      <c r="G46" s="19">
        <f>(SUM($C$26:$C$31)/6*5+SUM($D$26:$D$31)/6+SUM($E$26:$E$31)/6)/7</f>
        <v>0</v>
      </c>
      <c r="H46" s="19">
        <f>(SUM($F$26:$F$31)/6*5+SUM($G$26:$G$31)/6+SUM($H$26:$H$31)/6)/7</f>
        <v>0</v>
      </c>
      <c r="I46" s="19"/>
      <c r="J46" s="19">
        <f t="shared" si="0"/>
        <v>0</v>
      </c>
      <c r="K46" s="41"/>
      <c r="L46" s="41"/>
      <c r="M46" s="41"/>
      <c r="N46" s="41"/>
      <c r="O46" s="41"/>
      <c r="P46" s="41"/>
    </row>
    <row r="47" spans="1:16" x14ac:dyDescent="0.2">
      <c r="A47" s="41"/>
      <c r="B47" s="41"/>
      <c r="C47" s="41"/>
      <c r="D47" s="94" t="s">
        <v>92</v>
      </c>
      <c r="E47" s="92">
        <v>600</v>
      </c>
      <c r="F47" s="92">
        <v>460</v>
      </c>
      <c r="G47" s="82">
        <f>(SUM($C$32:$C$35)/4*5+SUM($D$32:$D$35)/4+SUM($E$32:$E$35)/4)/7</f>
        <v>0</v>
      </c>
      <c r="H47" s="82">
        <f>(SUM($F$32:$F$35)/4*5+SUM($G$32:$G$35)/4+SUM($H$32:$H$35)/4)/7</f>
        <v>0</v>
      </c>
      <c r="I47" s="82"/>
      <c r="J47" s="83">
        <f t="shared" si="0"/>
        <v>0</v>
      </c>
      <c r="K47" s="41"/>
      <c r="L47" s="41"/>
      <c r="M47" s="41"/>
      <c r="N47" s="41"/>
      <c r="O47" s="41"/>
      <c r="P47" s="41"/>
    </row>
    <row r="48" spans="1:16" x14ac:dyDescent="0.2">
      <c r="A48" s="41"/>
      <c r="B48" s="41"/>
      <c r="C48" s="41"/>
      <c r="D48" s="22" t="s">
        <v>91</v>
      </c>
      <c r="E48" s="20">
        <v>500</v>
      </c>
      <c r="F48" s="20">
        <v>2940</v>
      </c>
      <c r="G48" s="19">
        <f>(SUM(C36:C37,C14:C19)/8*5+SUM(D36:D37,D14:D19)/8+SUM(E36:E37,E14:E19)/8)/7</f>
        <v>0</v>
      </c>
      <c r="H48" s="19">
        <f>(SUM(F36:F37,F14:F19)/8*5+SUM(G36:G37,G14:G19)/8+SUM(H36:H37,H14:H19)/8)/7</f>
        <v>0</v>
      </c>
      <c r="I48" s="19"/>
      <c r="J48" s="19">
        <f t="shared" si="0"/>
        <v>0</v>
      </c>
      <c r="K48" s="41"/>
      <c r="L48" s="41"/>
      <c r="M48" s="41"/>
      <c r="N48" s="41"/>
      <c r="O48" s="41"/>
      <c r="P48" s="41"/>
    </row>
    <row r="49" spans="1:16" x14ac:dyDescent="0.2">
      <c r="A49" s="41"/>
      <c r="B49" s="41" t="s">
        <v>95</v>
      </c>
      <c r="C49" s="41"/>
      <c r="D49" s="94" t="s">
        <v>94</v>
      </c>
      <c r="E49" s="92">
        <v>600</v>
      </c>
      <c r="F49" s="92">
        <v>270</v>
      </c>
      <c r="G49" s="82">
        <f>(SUM($I$20:$I$25)/6*5+SUM($J$20:$J$25)/6+SUM($K$20:$K$25)/6)/7</f>
        <v>0</v>
      </c>
      <c r="H49" s="82">
        <f>(SUM($L$20:$L$25)/6*5+SUM($M$20:$M$25)/6+SUM($N$20:$N$25)/6)/7</f>
        <v>0</v>
      </c>
      <c r="I49" s="82"/>
      <c r="J49" s="83">
        <f t="shared" si="0"/>
        <v>0</v>
      </c>
      <c r="K49" s="41"/>
      <c r="L49" s="41"/>
      <c r="M49" s="41"/>
      <c r="N49" s="41"/>
      <c r="O49" s="41"/>
      <c r="P49" s="41"/>
    </row>
    <row r="50" spans="1:16" x14ac:dyDescent="0.2">
      <c r="A50" s="41"/>
      <c r="B50" s="41"/>
      <c r="C50" s="41"/>
      <c r="D50" s="22" t="s">
        <v>93</v>
      </c>
      <c r="E50" s="20">
        <v>540</v>
      </c>
      <c r="F50" s="20">
        <v>150</v>
      </c>
      <c r="G50" s="19">
        <f>(SUM($I$26:$I$31)/6*5+SUM($J$26:$J$31)/6+SUM($K$26:$K$31)/6)/7</f>
        <v>0</v>
      </c>
      <c r="H50" s="19">
        <f>(SUM($L$26:$L$31)/6*5+SUM($M$26:$M$31)/6+SUM($N$26:$N$31)/6)/7</f>
        <v>0</v>
      </c>
      <c r="I50" s="19"/>
      <c r="J50" s="19">
        <f t="shared" si="0"/>
        <v>0</v>
      </c>
      <c r="K50" s="41"/>
      <c r="L50" s="41"/>
      <c r="M50" s="41"/>
      <c r="N50" s="41"/>
      <c r="O50" s="41"/>
      <c r="P50" s="41"/>
    </row>
    <row r="51" spans="1:16" x14ac:dyDescent="0.2">
      <c r="A51" s="41"/>
      <c r="B51" s="41"/>
      <c r="C51" s="41"/>
      <c r="D51" s="94" t="s">
        <v>92</v>
      </c>
      <c r="E51" s="92">
        <v>500</v>
      </c>
      <c r="F51" s="92">
        <v>100</v>
      </c>
      <c r="G51" s="82">
        <f>(SUM($I$32:$I$35)/4*5+SUM($J$32:$J$35)/4+SUM($K$32:$K$35)/4)/7</f>
        <v>0</v>
      </c>
      <c r="H51" s="82">
        <f>(SUM($L$32:$L$35)/4*5+SUM($M$32:$M$35)/4+SUM($N$32:$N$35)/4)/7</f>
        <v>0</v>
      </c>
      <c r="I51" s="82"/>
      <c r="J51" s="83">
        <f t="shared" si="0"/>
        <v>0</v>
      </c>
      <c r="K51" s="41"/>
      <c r="L51" s="41"/>
      <c r="M51" s="41"/>
      <c r="N51" s="41"/>
      <c r="O51" s="41"/>
      <c r="P51" s="41"/>
    </row>
    <row r="52" spans="1:16" x14ac:dyDescent="0.2">
      <c r="A52" s="41"/>
      <c r="B52" s="41"/>
      <c r="C52" s="41"/>
      <c r="D52" s="22" t="s">
        <v>91</v>
      </c>
      <c r="E52" s="20">
        <v>440</v>
      </c>
      <c r="F52" s="20">
        <v>1880</v>
      </c>
      <c r="G52" s="19">
        <f>(SUM(I36:I37,I14:I19)/8*5+SUM(J36:J37,J14:J19)/8+SUM(K36:K37,K14:K19)/8)/7</f>
        <v>0</v>
      </c>
      <c r="H52" s="19">
        <f>(SUM(L36:L37,L14:L19)/8*5+SUM(M36:M37,M14:M19)/8+SUM(N36:N37,N14:N19)/8)/7</f>
        <v>0</v>
      </c>
      <c r="I52" s="19"/>
      <c r="J52" s="19">
        <f t="shared" si="0"/>
        <v>0</v>
      </c>
      <c r="K52" s="41"/>
      <c r="L52" s="41"/>
      <c r="M52" s="41"/>
      <c r="N52" s="41"/>
      <c r="O52" s="41"/>
      <c r="P52" s="41"/>
    </row>
    <row r="53" spans="1:16" ht="13.5" thickBot="1" x14ac:dyDescent="0.25">
      <c r="A53" s="41"/>
      <c r="B53" s="45" t="s">
        <v>101</v>
      </c>
      <c r="C53" s="41"/>
      <c r="D53" s="78"/>
      <c r="E53" s="79">
        <f>SUM(E45:F52)</f>
        <v>13000</v>
      </c>
      <c r="F53" s="78"/>
      <c r="G53" s="78"/>
      <c r="H53" s="96"/>
      <c r="I53" s="78"/>
      <c r="J53" s="80">
        <f>SUM(J45:J52)</f>
        <v>0</v>
      </c>
      <c r="K53" s="41"/>
      <c r="L53" s="41"/>
      <c r="M53" s="41"/>
      <c r="N53" s="41"/>
      <c r="O53" s="41"/>
      <c r="P53" s="41"/>
    </row>
    <row r="54" spans="1:16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41"/>
      <c r="B55" s="45" t="s">
        <v>100</v>
      </c>
      <c r="C55" s="41"/>
      <c r="D55" s="18">
        <f>J53/E53*100</f>
        <v>0</v>
      </c>
      <c r="E55" s="45" t="s">
        <v>67</v>
      </c>
      <c r="F55" s="41"/>
      <c r="G55" s="41"/>
      <c r="H55" s="41"/>
      <c r="I55" s="41"/>
      <c r="J55" s="41"/>
      <c r="K55" s="45"/>
      <c r="L55" s="41"/>
      <c r="M55" s="41"/>
      <c r="N55" s="41"/>
      <c r="O55" s="41"/>
      <c r="P55" s="41"/>
    </row>
    <row r="56" spans="1:16" x14ac:dyDescent="0.2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</sheetData>
  <sheetProtection selectLockedCells="1"/>
  <mergeCells count="5">
    <mergeCell ref="C10:N10"/>
    <mergeCell ref="C11:E11"/>
    <mergeCell ref="F11:H11"/>
    <mergeCell ref="I11:K11"/>
    <mergeCell ref="L11:N11"/>
  </mergeCells>
  <conditionalFormatting sqref="D55">
    <cfRule type="expression" dxfId="45" priority="1" stopIfTrue="1">
      <formula>$G$19&gt;1</formula>
    </cfRule>
    <cfRule type="expression" dxfId="44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N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Line="0" autoPict="0" macro="[0]!goto_H7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3.85546875" style="7" customWidth="1"/>
    <col min="7" max="10" width="3.7109375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170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7500</v>
      </c>
      <c r="C14" s="9" t="s">
        <v>97</v>
      </c>
      <c r="D14" s="9"/>
      <c r="E14" s="9"/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92">
        <v>1150</v>
      </c>
      <c r="F17" s="41" t="s">
        <v>90</v>
      </c>
      <c r="G17" s="41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20">
        <v>1050</v>
      </c>
      <c r="F18" s="10" t="s">
        <v>90</v>
      </c>
      <c r="G18" s="1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92">
        <v>1000</v>
      </c>
      <c r="F19" s="41" t="s">
        <v>90</v>
      </c>
      <c r="G19" s="41"/>
      <c r="H19" s="41"/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20">
        <v>835</v>
      </c>
      <c r="F20" s="10" t="s">
        <v>90</v>
      </c>
      <c r="G20" s="10"/>
      <c r="H20" s="10"/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92">
        <v>1000</v>
      </c>
      <c r="F21" s="41" t="s">
        <v>90</v>
      </c>
      <c r="G21" s="41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20">
        <v>900</v>
      </c>
      <c r="F22" s="10" t="s">
        <v>90</v>
      </c>
      <c r="G22" s="1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92">
        <v>835</v>
      </c>
      <c r="F23" s="41" t="s">
        <v>90</v>
      </c>
      <c r="G23" s="41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20">
        <v>730</v>
      </c>
      <c r="F24" s="10" t="s">
        <v>90</v>
      </c>
      <c r="G24" s="10"/>
      <c r="H24" s="10"/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H8_Netz!D55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H8_Energie!D55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MIN(Abgaben!K15:K413)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MAX(Abgaben!K15:K413)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2">
    <mergeCell ref="H28:M28"/>
    <mergeCell ref="H40:M40"/>
  </mergeCells>
  <dataValidations count="4">
    <dataValidation type="decimal" allowBlank="1" showInputMessage="1" showErrorMessage="1" error="Bitte geben Sie einen Wert zwischen 0 und 9999 ein!" sqref="M41:M42">
      <formula1>0</formula1>
      <formula2>9999</formula2>
    </dataValidation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'999 ein!" sqref="M29:M30 M56">
      <formula1>0</formula1>
      <formula2>9999</formula2>
    </dataValidation>
  </dataValidations>
  <pageMargins left="0.39370078740157483" right="0.78740157480314965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 macro="[0]!goto_H7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 macro="[0]!goto_C1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Button 4">
              <controlPr defaultSize="0" print="0" autoFill="0" autoLine="0" autoPict="0" macro="[0]!goto_H8_Netz">
                <anchor>
                  <from>
                    <xdr:col>8</xdr:col>
                    <xdr:colOff>142875</xdr:colOff>
                    <xdr:row>29</xdr:row>
                    <xdr:rowOff>133350</xdr:rowOff>
                  </from>
                  <to>
                    <xdr:col>10</xdr:col>
                    <xdr:colOff>1152525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Button 5">
              <controlPr defaultSize="0" print="0" autoFill="0" autoLine="0" autoPict="0" macro="[0]!goto_H8_Energie">
                <anchor>
                  <from>
                    <xdr:col>8</xdr:col>
                    <xdr:colOff>142875</xdr:colOff>
                    <xdr:row>41</xdr:row>
                    <xdr:rowOff>104775</xdr:rowOff>
                  </from>
                  <to>
                    <xdr:col>10</xdr:col>
                    <xdr:colOff>1152525</xdr:colOff>
                    <xdr:row>43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7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171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97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1150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1050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1000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835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1000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900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835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730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7500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43" priority="1" stopIfTrue="1">
      <formula>$G$19&gt;1</formula>
    </cfRule>
    <cfRule type="expression" dxfId="42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Line="0" autoPict="0" macro="[0]!goto_H8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2">
    <pageSetUpPr fitToPage="1"/>
  </sheetPr>
  <dimension ref="A1:I58"/>
  <sheetViews>
    <sheetView showGridLines="0" workbookViewId="0">
      <pane ySplit="8" topLeftCell="A15" activePane="bottomLeft" state="frozen"/>
      <selection activeCell="F25" sqref="F25"/>
      <selection pane="bottomLeft" activeCell="C38" sqref="C38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172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1150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1050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1000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835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1000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900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835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730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7500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41" priority="1" stopIfTrue="1">
      <formula>$G$19&gt;1</formula>
    </cfRule>
    <cfRule type="expression" dxfId="4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 macro="[0]!goto_H8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177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176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8000</v>
      </c>
      <c r="C14" s="9" t="s">
        <v>148</v>
      </c>
      <c r="D14" s="9">
        <v>8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1600</v>
      </c>
      <c r="G17" s="41" t="s">
        <v>90</v>
      </c>
      <c r="H17" s="41">
        <v>125</v>
      </c>
      <c r="I17" s="41" t="s">
        <v>90</v>
      </c>
      <c r="J17" s="92">
        <v>1725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1600</v>
      </c>
      <c r="G18" s="10" t="s">
        <v>90</v>
      </c>
      <c r="H18" s="10">
        <v>125</v>
      </c>
      <c r="I18" s="10" t="s">
        <v>90</v>
      </c>
      <c r="J18" s="20">
        <v>1725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250</v>
      </c>
      <c r="G19" s="41" t="s">
        <v>90</v>
      </c>
      <c r="H19" s="41">
        <v>30</v>
      </c>
      <c r="I19" s="41" t="s">
        <v>90</v>
      </c>
      <c r="J19" s="92">
        <v>280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330</v>
      </c>
      <c r="G20" s="10" t="s">
        <v>90</v>
      </c>
      <c r="H20" s="10">
        <v>40</v>
      </c>
      <c r="I20" s="10" t="s">
        <v>90</v>
      </c>
      <c r="J20" s="20">
        <v>370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1550</v>
      </c>
      <c r="G21" s="41" t="s">
        <v>90</v>
      </c>
      <c r="H21" s="41">
        <v>125</v>
      </c>
      <c r="I21" s="41" t="s">
        <v>90</v>
      </c>
      <c r="J21" s="92">
        <v>1675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1550</v>
      </c>
      <c r="G22" s="10" t="s">
        <v>90</v>
      </c>
      <c r="H22" s="10">
        <v>125</v>
      </c>
      <c r="I22" s="10" t="s">
        <v>90</v>
      </c>
      <c r="J22" s="20">
        <v>1675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200</v>
      </c>
      <c r="G23" s="41" t="s">
        <v>90</v>
      </c>
      <c r="H23" s="41">
        <v>30</v>
      </c>
      <c r="I23" s="41" t="s">
        <v>90</v>
      </c>
      <c r="J23" s="92">
        <v>230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280</v>
      </c>
      <c r="G24" s="10" t="s">
        <v>90</v>
      </c>
      <c r="H24" s="10">
        <v>40</v>
      </c>
      <c r="I24" s="10" t="s">
        <v>90</v>
      </c>
      <c r="J24" s="20">
        <v>320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216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'C1_Netz'!D56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102" t="s">
        <v>216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'C1_Energie'!D56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MIN(Abgaben!L15:L413)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MAX(Abgaben!L15:L413)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4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 macro="[0]!goto_H8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 macro="[0]!goto_C2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Button 4">
              <controlPr defaultSize="0" print="0" autoFill="0" autoLine="0" autoPict="0" macro="[0]!goto_C1_Energie">
                <anchor>
                  <from>
                    <xdr:col>8</xdr:col>
                    <xdr:colOff>171450</xdr:colOff>
                    <xdr:row>41</xdr:row>
                    <xdr:rowOff>133350</xdr:rowOff>
                  </from>
                  <to>
                    <xdr:col>10</xdr:col>
                    <xdr:colOff>552450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8" name="Button 5">
              <controlPr defaultSize="0" print="0" autoFill="0" autoLine="0" autoPict="0" macro="[0]!goto_C1_Netz">
                <anchor>
                  <from>
                    <xdr:col>8</xdr:col>
                    <xdr:colOff>152400</xdr:colOff>
                    <xdr:row>29</xdr:row>
                    <xdr:rowOff>133350</xdr:rowOff>
                  </from>
                  <to>
                    <xdr:col>10</xdr:col>
                    <xdr:colOff>533400</xdr:colOff>
                    <xdr:row>31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8">
    <pageSetUpPr fitToPage="1"/>
  </sheetPr>
  <dimension ref="A1:K60"/>
  <sheetViews>
    <sheetView showGridLines="0" zoomScaleNormal="10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178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1600</v>
      </c>
      <c r="F46" s="81">
        <v>125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1600</v>
      </c>
      <c r="F47" s="20">
        <v>125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250</v>
      </c>
      <c r="F48" s="81">
        <v>30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330</v>
      </c>
      <c r="F49" s="20">
        <v>40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1550</v>
      </c>
      <c r="F50" s="81">
        <v>125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1550</v>
      </c>
      <c r="F51" s="20">
        <v>125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200</v>
      </c>
      <c r="F52" s="81">
        <v>30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280</v>
      </c>
      <c r="F53" s="20">
        <v>40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8000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39" priority="1" stopIfTrue="1">
      <formula>$G$19&gt;1</formula>
    </cfRule>
    <cfRule type="expression" dxfId="3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Line="0" autoPict="0" macro="[0]!goto_C1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U418"/>
  <sheetViews>
    <sheetView showGridLines="0" workbookViewId="0">
      <pane ySplit="8" topLeftCell="A12" activePane="bottomLeft" state="frozen"/>
      <selection activeCell="F25" sqref="F25"/>
      <selection pane="bottomLeft" activeCell="B16" sqref="B16:B413"/>
    </sheetView>
  </sheetViews>
  <sheetFormatPr baseColWidth="10" defaultColWidth="11.42578125" defaultRowHeight="12.75" x14ac:dyDescent="0.2"/>
  <cols>
    <col min="1" max="1" width="7.7109375" style="1" customWidth="1"/>
    <col min="2" max="2" width="9" style="1" customWidth="1"/>
    <col min="3" max="3" width="31" style="2" customWidth="1"/>
    <col min="4" max="18" width="5.7109375" style="1" customWidth="1"/>
    <col min="19" max="20" width="11.42578125" style="1"/>
    <col min="21" max="21" width="20.28515625" style="1" customWidth="1"/>
    <col min="22" max="16384" width="11.42578125" style="1"/>
  </cols>
  <sheetData>
    <row r="1" spans="1:21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3"/>
      <c r="U1" s="3"/>
    </row>
    <row r="2" spans="1:21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3"/>
      <c r="U2" s="3"/>
    </row>
    <row r="3" spans="1:21" x14ac:dyDescent="0.2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3"/>
      <c r="U3" s="3"/>
    </row>
    <row r="4" spans="1:21" x14ac:dyDescent="0.2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3"/>
      <c r="U4" s="3"/>
    </row>
    <row r="5" spans="1:21" x14ac:dyDescent="0.2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3"/>
      <c r="U5" s="3"/>
    </row>
    <row r="6" spans="1:21" x14ac:dyDescent="0.2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3"/>
      <c r="U6" s="3"/>
    </row>
    <row r="7" spans="1:21" hidden="1" x14ac:dyDescent="0.2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3"/>
      <c r="U7" s="3"/>
    </row>
    <row r="8" spans="1:21" ht="9.4" hidden="1" customHeight="1" x14ac:dyDescent="0.2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3"/>
      <c r="U8" s="3"/>
    </row>
    <row r="9" spans="1:21" ht="3.7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3"/>
      <c r="U9" s="3"/>
    </row>
    <row r="10" spans="1:21" ht="24" customHeight="1" x14ac:dyDescent="0.25">
      <c r="A10" s="59"/>
      <c r="B10" s="60" t="s">
        <v>66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3"/>
      <c r="U10" s="3"/>
    </row>
    <row r="11" spans="1:21" ht="12" customHeight="1" x14ac:dyDescent="0.25">
      <c r="A11" s="59"/>
      <c r="B11" s="60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3"/>
      <c r="U11" s="3"/>
    </row>
    <row r="12" spans="1:21" ht="24" customHeight="1" x14ac:dyDescent="0.2">
      <c r="A12" s="59"/>
      <c r="B12" s="61" t="s">
        <v>65</v>
      </c>
      <c r="C12" s="61" t="s">
        <v>64</v>
      </c>
      <c r="D12" s="156" t="s">
        <v>63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59"/>
      <c r="T12" s="3"/>
      <c r="U12" s="3"/>
    </row>
    <row r="13" spans="1:21" ht="6" customHeight="1" x14ac:dyDescent="0.2">
      <c r="A13" s="59"/>
      <c r="B13" s="61"/>
      <c r="C13" s="61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59"/>
      <c r="T13" s="3"/>
      <c r="U13" s="3"/>
    </row>
    <row r="14" spans="1:21" ht="15" x14ac:dyDescent="0.2">
      <c r="A14" s="59"/>
      <c r="B14" s="5"/>
      <c r="C14" s="5"/>
      <c r="D14" s="6" t="s">
        <v>35</v>
      </c>
      <c r="E14" s="6" t="s">
        <v>33</v>
      </c>
      <c r="F14" s="6" t="s">
        <v>31</v>
      </c>
      <c r="G14" s="6" t="s">
        <v>29</v>
      </c>
      <c r="H14" s="6" t="s">
        <v>27</v>
      </c>
      <c r="I14" s="6" t="s">
        <v>25</v>
      </c>
      <c r="J14" s="6" t="s">
        <v>22</v>
      </c>
      <c r="K14" s="6" t="s">
        <v>19</v>
      </c>
      <c r="L14" s="6" t="s">
        <v>16</v>
      </c>
      <c r="M14" s="6" t="s">
        <v>14</v>
      </c>
      <c r="N14" s="6" t="s">
        <v>12</v>
      </c>
      <c r="O14" s="6" t="s">
        <v>10</v>
      </c>
      <c r="P14" s="6" t="s">
        <v>8</v>
      </c>
      <c r="Q14" s="6" t="s">
        <v>5</v>
      </c>
      <c r="R14" s="6" t="s">
        <v>2</v>
      </c>
      <c r="S14" s="59"/>
      <c r="T14" s="3"/>
      <c r="U14" s="3"/>
    </row>
    <row r="15" spans="1:21" x14ac:dyDescent="0.2">
      <c r="A15" s="59"/>
      <c r="B15" s="5"/>
      <c r="C15" s="5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59"/>
      <c r="T15" s="3"/>
      <c r="U15" s="3"/>
    </row>
    <row r="16" spans="1:21" x14ac:dyDescent="0.2">
      <c r="A16" s="59"/>
      <c r="B16" s="5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59"/>
      <c r="T16" s="3"/>
      <c r="U16" s="3"/>
    </row>
    <row r="17" spans="1:21" x14ac:dyDescent="0.2">
      <c r="A17" s="59"/>
      <c r="B17" s="5"/>
      <c r="C17" s="5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59"/>
      <c r="T17" s="3"/>
      <c r="U17" s="3"/>
    </row>
    <row r="18" spans="1:21" x14ac:dyDescent="0.2">
      <c r="A18" s="59"/>
      <c r="B18" s="5"/>
      <c r="C18" s="5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59"/>
      <c r="T18" s="3"/>
      <c r="U18" s="3"/>
    </row>
    <row r="19" spans="1:21" x14ac:dyDescent="0.2">
      <c r="A19" s="59"/>
      <c r="B19" s="5"/>
      <c r="C19" s="5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59"/>
      <c r="T19" s="3"/>
      <c r="U19" s="3"/>
    </row>
    <row r="20" spans="1:21" x14ac:dyDescent="0.2">
      <c r="A20" s="59"/>
      <c r="B20" s="5"/>
      <c r="C20" s="5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59"/>
      <c r="T20" s="3"/>
      <c r="U20" s="3"/>
    </row>
    <row r="21" spans="1:21" x14ac:dyDescent="0.2">
      <c r="A21" s="59"/>
      <c r="B21" s="5"/>
      <c r="C21" s="5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59"/>
      <c r="T21" s="3"/>
      <c r="U21" s="3"/>
    </row>
    <row r="22" spans="1:21" x14ac:dyDescent="0.2">
      <c r="A22" s="59"/>
      <c r="B22" s="5"/>
      <c r="C22" s="5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9"/>
      <c r="T22" s="3"/>
      <c r="U22" s="3"/>
    </row>
    <row r="23" spans="1:21" x14ac:dyDescent="0.2">
      <c r="A23" s="59"/>
      <c r="B23" s="5"/>
      <c r="C23" s="5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59"/>
      <c r="T23" s="3"/>
      <c r="U23" s="3"/>
    </row>
    <row r="24" spans="1:21" x14ac:dyDescent="0.2">
      <c r="A24" s="59"/>
      <c r="B24" s="5"/>
      <c r="C24" s="5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59"/>
      <c r="T24" s="3"/>
      <c r="U24" s="3"/>
    </row>
    <row r="25" spans="1:21" x14ac:dyDescent="0.2">
      <c r="A25" s="59"/>
      <c r="B25" s="5"/>
      <c r="C25" s="5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59"/>
      <c r="T25" s="3"/>
      <c r="U25" s="3"/>
    </row>
    <row r="26" spans="1:21" x14ac:dyDescent="0.2">
      <c r="A26" s="59"/>
      <c r="B26" s="5"/>
      <c r="C26" s="5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59"/>
      <c r="T26" s="3"/>
      <c r="U26" s="3"/>
    </row>
    <row r="27" spans="1:21" x14ac:dyDescent="0.2">
      <c r="A27" s="59"/>
      <c r="B27" s="5"/>
      <c r="C27" s="5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59"/>
      <c r="T27" s="3"/>
      <c r="U27" s="3"/>
    </row>
    <row r="28" spans="1:21" x14ac:dyDescent="0.2">
      <c r="A28" s="59"/>
      <c r="B28" s="5"/>
      <c r="C28" s="5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59"/>
      <c r="T28" s="3"/>
      <c r="U28" s="3"/>
    </row>
    <row r="29" spans="1:21" x14ac:dyDescent="0.2">
      <c r="A29" s="59"/>
      <c r="B29" s="5"/>
      <c r="C29" s="5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59"/>
      <c r="T29" s="3"/>
      <c r="U29" s="3"/>
    </row>
    <row r="30" spans="1:21" x14ac:dyDescent="0.2">
      <c r="A30" s="59"/>
      <c r="B30" s="5"/>
      <c r="C30" s="5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59"/>
      <c r="T30" s="3"/>
      <c r="U30" s="3"/>
    </row>
    <row r="31" spans="1:21" x14ac:dyDescent="0.2">
      <c r="A31" s="59"/>
      <c r="B31" s="5"/>
      <c r="C31" s="5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59"/>
      <c r="T31" s="3"/>
      <c r="U31" s="3"/>
    </row>
    <row r="32" spans="1:21" x14ac:dyDescent="0.2">
      <c r="A32" s="59"/>
      <c r="B32" s="5"/>
      <c r="C32" s="5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59"/>
      <c r="T32" s="3"/>
      <c r="U32" s="3"/>
    </row>
    <row r="33" spans="1:21" x14ac:dyDescent="0.2">
      <c r="A33" s="59"/>
      <c r="B33" s="5"/>
      <c r="C33" s="5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59"/>
      <c r="T33" s="3"/>
      <c r="U33" s="3"/>
    </row>
    <row r="34" spans="1:21" x14ac:dyDescent="0.2">
      <c r="A34" s="59"/>
      <c r="B34" s="5"/>
      <c r="C34" s="5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59"/>
      <c r="T34" s="3"/>
      <c r="U34" s="3"/>
    </row>
    <row r="35" spans="1:21" x14ac:dyDescent="0.2">
      <c r="A35" s="59"/>
      <c r="B35" s="5"/>
      <c r="C35" s="5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59"/>
      <c r="T35" s="3"/>
      <c r="U35" s="3"/>
    </row>
    <row r="36" spans="1:21" x14ac:dyDescent="0.2">
      <c r="A36" s="59"/>
      <c r="B36" s="5"/>
      <c r="C36" s="5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59"/>
      <c r="T36" s="3"/>
      <c r="U36" s="3"/>
    </row>
    <row r="37" spans="1:21" x14ac:dyDescent="0.2">
      <c r="A37" s="59"/>
      <c r="B37" s="5"/>
      <c r="C37" s="5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59"/>
      <c r="T37" s="3"/>
      <c r="U37" s="3"/>
    </row>
    <row r="38" spans="1:21" x14ac:dyDescent="0.2">
      <c r="A38" s="59"/>
      <c r="B38" s="5"/>
      <c r="C38" s="5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59"/>
      <c r="T38" s="3"/>
      <c r="U38" s="3"/>
    </row>
    <row r="39" spans="1:21" x14ac:dyDescent="0.2">
      <c r="A39" s="59"/>
      <c r="B39" s="5"/>
      <c r="C39" s="5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59"/>
      <c r="T39" s="3"/>
      <c r="U39" s="3"/>
    </row>
    <row r="40" spans="1:21" x14ac:dyDescent="0.2">
      <c r="A40" s="59"/>
      <c r="B40" s="5"/>
      <c r="C40" s="5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59"/>
      <c r="T40" s="3"/>
      <c r="U40" s="3"/>
    </row>
    <row r="41" spans="1:21" x14ac:dyDescent="0.2">
      <c r="A41" s="59"/>
      <c r="B41" s="5"/>
      <c r="C41" s="5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59"/>
      <c r="T41" s="3"/>
      <c r="U41" s="3"/>
    </row>
    <row r="42" spans="1:21" x14ac:dyDescent="0.2">
      <c r="A42" s="59"/>
      <c r="B42" s="5"/>
      <c r="C42" s="5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59"/>
      <c r="T42" s="3"/>
      <c r="U42" s="3"/>
    </row>
    <row r="43" spans="1:21" x14ac:dyDescent="0.2">
      <c r="A43" s="59"/>
      <c r="B43" s="5"/>
      <c r="C43" s="5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59"/>
      <c r="T43" s="3"/>
      <c r="U43" s="3"/>
    </row>
    <row r="44" spans="1:21" x14ac:dyDescent="0.2">
      <c r="A44" s="59"/>
      <c r="B44" s="5"/>
      <c r="C44" s="5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59"/>
      <c r="T44" s="3"/>
      <c r="U44" s="3"/>
    </row>
    <row r="45" spans="1:21" x14ac:dyDescent="0.2">
      <c r="A45" s="59"/>
      <c r="B45" s="5"/>
      <c r="C45" s="5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59"/>
      <c r="T45" s="3"/>
      <c r="U45" s="3"/>
    </row>
    <row r="46" spans="1:21" x14ac:dyDescent="0.2">
      <c r="A46" s="59"/>
      <c r="B46" s="5"/>
      <c r="C46" s="5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59"/>
      <c r="T46" s="3"/>
      <c r="U46" s="3"/>
    </row>
    <row r="47" spans="1:21" x14ac:dyDescent="0.2">
      <c r="A47" s="59"/>
      <c r="B47" s="5"/>
      <c r="C47" s="5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9"/>
      <c r="T47" s="3"/>
      <c r="U47" s="3"/>
    </row>
    <row r="48" spans="1:21" x14ac:dyDescent="0.2">
      <c r="A48" s="59"/>
      <c r="B48" s="5"/>
      <c r="C48" s="5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9"/>
      <c r="T48" s="3"/>
      <c r="U48" s="3"/>
    </row>
    <row r="49" spans="1:21" x14ac:dyDescent="0.2">
      <c r="A49" s="59"/>
      <c r="B49" s="5"/>
      <c r="C49" s="5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59"/>
      <c r="T49" s="3"/>
      <c r="U49" s="3"/>
    </row>
    <row r="50" spans="1:21" x14ac:dyDescent="0.2">
      <c r="A50" s="59"/>
      <c r="B50" s="5"/>
      <c r="C50" s="5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59"/>
      <c r="T50" s="3"/>
      <c r="U50" s="3"/>
    </row>
    <row r="51" spans="1:21" x14ac:dyDescent="0.2">
      <c r="A51" s="59"/>
      <c r="B51" s="5"/>
      <c r="C51" s="5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59"/>
      <c r="T51" s="3"/>
      <c r="U51" s="3"/>
    </row>
    <row r="52" spans="1:21" x14ac:dyDescent="0.2">
      <c r="A52" s="59"/>
      <c r="B52" s="5"/>
      <c r="C52" s="5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59"/>
      <c r="T52" s="3"/>
      <c r="U52" s="3"/>
    </row>
    <row r="53" spans="1:21" x14ac:dyDescent="0.2">
      <c r="A53" s="59"/>
      <c r="B53" s="5"/>
      <c r="C53" s="5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59"/>
      <c r="T53" s="3"/>
      <c r="U53" s="3"/>
    </row>
    <row r="54" spans="1:21" x14ac:dyDescent="0.2">
      <c r="A54" s="59"/>
      <c r="B54" s="5"/>
      <c r="C54" s="5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59"/>
      <c r="T54" s="3"/>
      <c r="U54" s="3"/>
    </row>
    <row r="55" spans="1:21" x14ac:dyDescent="0.2">
      <c r="A55" s="59"/>
      <c r="B55" s="5"/>
      <c r="C55" s="5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59"/>
      <c r="T55" s="3"/>
      <c r="U55" s="3"/>
    </row>
    <row r="56" spans="1:21" x14ac:dyDescent="0.2">
      <c r="A56" s="59"/>
      <c r="B56" s="5"/>
      <c r="C56" s="5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59"/>
      <c r="T56" s="3"/>
      <c r="U56" s="3"/>
    </row>
    <row r="57" spans="1:21" x14ac:dyDescent="0.2">
      <c r="A57" s="59"/>
      <c r="B57" s="5"/>
      <c r="C57" s="5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59"/>
      <c r="T57" s="3"/>
      <c r="U57" s="3"/>
    </row>
    <row r="58" spans="1:21" x14ac:dyDescent="0.2">
      <c r="A58" s="59"/>
      <c r="B58" s="5"/>
      <c r="C58" s="5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9"/>
      <c r="T58" s="3"/>
      <c r="U58" s="3"/>
    </row>
    <row r="59" spans="1:21" x14ac:dyDescent="0.2">
      <c r="A59" s="59"/>
      <c r="B59" s="5"/>
      <c r="C59" s="5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59"/>
      <c r="T59" s="3"/>
      <c r="U59" s="3"/>
    </row>
    <row r="60" spans="1:21" x14ac:dyDescent="0.2">
      <c r="A60" s="59"/>
      <c r="B60" s="5"/>
      <c r="C60" s="5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59"/>
      <c r="T60" s="3"/>
      <c r="U60" s="3"/>
    </row>
    <row r="61" spans="1:21" x14ac:dyDescent="0.2">
      <c r="A61" s="59"/>
      <c r="B61" s="5"/>
      <c r="C61" s="5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59"/>
      <c r="T61" s="3"/>
      <c r="U61" s="3"/>
    </row>
    <row r="62" spans="1:21" x14ac:dyDescent="0.2">
      <c r="A62" s="59"/>
      <c r="B62" s="5"/>
      <c r="C62" s="5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59"/>
      <c r="T62" s="3"/>
      <c r="U62" s="3"/>
    </row>
    <row r="63" spans="1:21" x14ac:dyDescent="0.2">
      <c r="A63" s="59"/>
      <c r="B63" s="5"/>
      <c r="C63" s="5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59"/>
      <c r="T63" s="3"/>
      <c r="U63" s="3"/>
    </row>
    <row r="64" spans="1:21" x14ac:dyDescent="0.2">
      <c r="A64" s="59"/>
      <c r="B64" s="5"/>
      <c r="C64" s="5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59"/>
      <c r="T64" s="3"/>
      <c r="U64" s="3"/>
    </row>
    <row r="65" spans="1:21" x14ac:dyDescent="0.2">
      <c r="A65" s="59"/>
      <c r="B65" s="5"/>
      <c r="C65" s="5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59"/>
      <c r="T65" s="3"/>
      <c r="U65" s="3"/>
    </row>
    <row r="66" spans="1:21" x14ac:dyDescent="0.2">
      <c r="A66" s="59"/>
      <c r="B66" s="5"/>
      <c r="C66" s="5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59"/>
      <c r="T66" s="3"/>
      <c r="U66" s="3"/>
    </row>
    <row r="67" spans="1:21" x14ac:dyDescent="0.2">
      <c r="A67" s="59"/>
      <c r="B67" s="5"/>
      <c r="C67" s="5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59"/>
      <c r="T67" s="3"/>
      <c r="U67" s="3"/>
    </row>
    <row r="68" spans="1:21" x14ac:dyDescent="0.2">
      <c r="A68" s="59"/>
      <c r="B68" s="5"/>
      <c r="C68" s="5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59"/>
      <c r="T68" s="3"/>
      <c r="U68" s="3"/>
    </row>
    <row r="69" spans="1:21" x14ac:dyDescent="0.2">
      <c r="A69" s="59"/>
      <c r="B69" s="5"/>
      <c r="C69" s="5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59"/>
      <c r="T69" s="3"/>
      <c r="U69" s="3"/>
    </row>
    <row r="70" spans="1:21" x14ac:dyDescent="0.2">
      <c r="A70" s="59"/>
      <c r="B70" s="5"/>
      <c r="C70" s="5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59"/>
      <c r="T70" s="3"/>
      <c r="U70" s="3"/>
    </row>
    <row r="71" spans="1:21" x14ac:dyDescent="0.2">
      <c r="A71" s="59"/>
      <c r="B71" s="5"/>
      <c r="C71" s="5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59"/>
      <c r="T71" s="3"/>
      <c r="U71" s="3"/>
    </row>
    <row r="72" spans="1:21" x14ac:dyDescent="0.2">
      <c r="A72" s="59"/>
      <c r="B72" s="5"/>
      <c r="C72" s="5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59"/>
      <c r="T72" s="3"/>
      <c r="U72" s="3"/>
    </row>
    <row r="73" spans="1:21" x14ac:dyDescent="0.2">
      <c r="A73" s="59"/>
      <c r="B73" s="5"/>
      <c r="C73" s="5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59"/>
      <c r="T73" s="3"/>
      <c r="U73" s="3"/>
    </row>
    <row r="74" spans="1:21" x14ac:dyDescent="0.2">
      <c r="A74" s="59"/>
      <c r="B74" s="5"/>
      <c r="C74" s="5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59"/>
      <c r="T74" s="3"/>
      <c r="U74" s="3"/>
    </row>
    <row r="75" spans="1:21" x14ac:dyDescent="0.2">
      <c r="A75" s="59"/>
      <c r="B75" s="5"/>
      <c r="C75" s="5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59"/>
      <c r="T75" s="3"/>
      <c r="U75" s="3"/>
    </row>
    <row r="76" spans="1:21" x14ac:dyDescent="0.2">
      <c r="A76" s="59"/>
      <c r="B76" s="5"/>
      <c r="C76" s="5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59"/>
      <c r="T76" s="3"/>
      <c r="U76" s="3"/>
    </row>
    <row r="77" spans="1:21" x14ac:dyDescent="0.2">
      <c r="A77" s="59"/>
      <c r="B77" s="5"/>
      <c r="C77" s="5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59"/>
      <c r="T77" s="3"/>
      <c r="U77" s="3"/>
    </row>
    <row r="78" spans="1:21" x14ac:dyDescent="0.2">
      <c r="A78" s="59"/>
      <c r="B78" s="5"/>
      <c r="C78" s="5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59"/>
      <c r="T78" s="3"/>
      <c r="U78" s="3"/>
    </row>
    <row r="79" spans="1:21" x14ac:dyDescent="0.2">
      <c r="A79" s="59"/>
      <c r="B79" s="5"/>
      <c r="C79" s="5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59"/>
      <c r="T79" s="3"/>
      <c r="U79" s="3"/>
    </row>
    <row r="80" spans="1:21" x14ac:dyDescent="0.2">
      <c r="A80" s="59"/>
      <c r="B80" s="5"/>
      <c r="C80" s="5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59"/>
      <c r="T80" s="3"/>
      <c r="U80" s="3"/>
    </row>
    <row r="81" spans="1:21" x14ac:dyDescent="0.2">
      <c r="A81" s="59"/>
      <c r="B81" s="5"/>
      <c r="C81" s="5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59"/>
      <c r="T81" s="3"/>
      <c r="U81" s="3"/>
    </row>
    <row r="82" spans="1:21" x14ac:dyDescent="0.2">
      <c r="A82" s="59"/>
      <c r="B82" s="5"/>
      <c r="C82" s="5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59"/>
      <c r="T82" s="3"/>
      <c r="U82" s="3"/>
    </row>
    <row r="83" spans="1:21" x14ac:dyDescent="0.2">
      <c r="A83" s="59"/>
      <c r="B83" s="5"/>
      <c r="C83" s="5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59"/>
      <c r="T83" s="3"/>
      <c r="U83" s="3"/>
    </row>
    <row r="84" spans="1:21" x14ac:dyDescent="0.2">
      <c r="A84" s="59"/>
      <c r="B84" s="5"/>
      <c r="C84" s="5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59"/>
      <c r="T84" s="3"/>
      <c r="U84" s="3"/>
    </row>
    <row r="85" spans="1:21" x14ac:dyDescent="0.2">
      <c r="A85" s="59"/>
      <c r="B85" s="5"/>
      <c r="C85" s="5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59"/>
      <c r="T85" s="3"/>
      <c r="U85" s="3"/>
    </row>
    <row r="86" spans="1:21" x14ac:dyDescent="0.2">
      <c r="A86" s="59"/>
      <c r="B86" s="5"/>
      <c r="C86" s="5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59"/>
      <c r="T86" s="3"/>
      <c r="U86" s="3"/>
    </row>
    <row r="87" spans="1:21" x14ac:dyDescent="0.2">
      <c r="A87" s="59"/>
      <c r="B87" s="5"/>
      <c r="C87" s="5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59"/>
      <c r="T87" s="3"/>
      <c r="U87" s="3"/>
    </row>
    <row r="88" spans="1:21" x14ac:dyDescent="0.2">
      <c r="A88" s="59"/>
      <c r="B88" s="5"/>
      <c r="C88" s="5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59"/>
      <c r="T88" s="3"/>
      <c r="U88" s="3"/>
    </row>
    <row r="89" spans="1:21" x14ac:dyDescent="0.2">
      <c r="A89" s="59"/>
      <c r="B89" s="5"/>
      <c r="C89" s="5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59"/>
      <c r="T89" s="3"/>
      <c r="U89" s="3"/>
    </row>
    <row r="90" spans="1:21" x14ac:dyDescent="0.2">
      <c r="A90" s="59"/>
      <c r="B90" s="5"/>
      <c r="C90" s="5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59"/>
      <c r="T90" s="3"/>
      <c r="U90" s="3"/>
    </row>
    <row r="91" spans="1:21" x14ac:dyDescent="0.2">
      <c r="A91" s="59"/>
      <c r="B91" s="5"/>
      <c r="C91" s="5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59"/>
      <c r="T91" s="3"/>
      <c r="U91" s="3"/>
    </row>
    <row r="92" spans="1:21" x14ac:dyDescent="0.2">
      <c r="A92" s="59"/>
      <c r="B92" s="5"/>
      <c r="C92" s="5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59"/>
      <c r="T92" s="3"/>
      <c r="U92" s="3"/>
    </row>
    <row r="93" spans="1:21" x14ac:dyDescent="0.2">
      <c r="A93" s="59"/>
      <c r="B93" s="5"/>
      <c r="C93" s="5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59"/>
      <c r="T93" s="3"/>
      <c r="U93" s="3"/>
    </row>
    <row r="94" spans="1:21" x14ac:dyDescent="0.2">
      <c r="A94" s="59"/>
      <c r="B94" s="5"/>
      <c r="C94" s="5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59"/>
      <c r="T94" s="3"/>
      <c r="U94" s="3"/>
    </row>
    <row r="95" spans="1:21" x14ac:dyDescent="0.2">
      <c r="A95" s="59"/>
      <c r="B95" s="5"/>
      <c r="C95" s="5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59"/>
      <c r="T95" s="3"/>
      <c r="U95" s="3"/>
    </row>
    <row r="96" spans="1:21" x14ac:dyDescent="0.2">
      <c r="A96" s="59"/>
      <c r="B96" s="5"/>
      <c r="C96" s="5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59"/>
      <c r="T96" s="3"/>
      <c r="U96" s="3"/>
    </row>
    <row r="97" spans="1:21" x14ac:dyDescent="0.2">
      <c r="A97" s="59"/>
      <c r="B97" s="5"/>
      <c r="C97" s="5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59"/>
      <c r="T97" s="3"/>
      <c r="U97" s="3"/>
    </row>
    <row r="98" spans="1:21" x14ac:dyDescent="0.2">
      <c r="A98" s="59"/>
      <c r="B98" s="5"/>
      <c r="C98" s="5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59"/>
      <c r="T98" s="3"/>
      <c r="U98" s="3"/>
    </row>
    <row r="99" spans="1:21" x14ac:dyDescent="0.2">
      <c r="A99" s="59"/>
      <c r="B99" s="5"/>
      <c r="C99" s="5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59"/>
      <c r="T99" s="3"/>
      <c r="U99" s="3"/>
    </row>
    <row r="100" spans="1:21" x14ac:dyDescent="0.2">
      <c r="A100" s="59"/>
      <c r="B100" s="5"/>
      <c r="C100" s="5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9"/>
      <c r="T100" s="3"/>
      <c r="U100" s="3"/>
    </row>
    <row r="101" spans="1:21" x14ac:dyDescent="0.2">
      <c r="A101" s="59"/>
      <c r="B101" s="5"/>
      <c r="C101" s="5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9"/>
      <c r="T101" s="3"/>
      <c r="U101" s="3"/>
    </row>
    <row r="102" spans="1:21" x14ac:dyDescent="0.2">
      <c r="A102" s="59"/>
      <c r="B102" s="5"/>
      <c r="C102" s="5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9"/>
      <c r="T102" s="3"/>
      <c r="U102" s="3"/>
    </row>
    <row r="103" spans="1:21" x14ac:dyDescent="0.2">
      <c r="A103" s="59"/>
      <c r="B103" s="5"/>
      <c r="C103" s="5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9"/>
      <c r="T103" s="3"/>
      <c r="U103" s="3"/>
    </row>
    <row r="104" spans="1:21" x14ac:dyDescent="0.2">
      <c r="A104" s="59"/>
      <c r="B104" s="5"/>
      <c r="C104" s="5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9"/>
      <c r="T104" s="3"/>
      <c r="U104" s="3"/>
    </row>
    <row r="105" spans="1:21" x14ac:dyDescent="0.2">
      <c r="A105" s="59"/>
      <c r="B105" s="5"/>
      <c r="C105" s="5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9"/>
      <c r="T105" s="3"/>
      <c r="U105" s="3"/>
    </row>
    <row r="106" spans="1:21" x14ac:dyDescent="0.2">
      <c r="A106" s="59"/>
      <c r="B106" s="5"/>
      <c r="C106" s="5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9"/>
      <c r="T106" s="3"/>
      <c r="U106" s="3"/>
    </row>
    <row r="107" spans="1:21" x14ac:dyDescent="0.2">
      <c r="A107" s="59"/>
      <c r="B107" s="5"/>
      <c r="C107" s="5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9"/>
      <c r="T107" s="3"/>
      <c r="U107" s="3"/>
    </row>
    <row r="108" spans="1:21" x14ac:dyDescent="0.2">
      <c r="A108" s="59"/>
      <c r="B108" s="5"/>
      <c r="C108" s="5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9"/>
      <c r="T108" s="3"/>
      <c r="U108" s="3"/>
    </row>
    <row r="109" spans="1:21" x14ac:dyDescent="0.2">
      <c r="A109" s="59"/>
      <c r="B109" s="5"/>
      <c r="C109" s="5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9"/>
      <c r="T109" s="3"/>
      <c r="U109" s="3"/>
    </row>
    <row r="110" spans="1:21" x14ac:dyDescent="0.2">
      <c r="A110" s="59"/>
      <c r="B110" s="5"/>
      <c r="C110" s="5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9"/>
      <c r="T110" s="3"/>
      <c r="U110" s="3"/>
    </row>
    <row r="111" spans="1:21" x14ac:dyDescent="0.2">
      <c r="A111" s="59"/>
      <c r="B111" s="5"/>
      <c r="C111" s="5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9"/>
      <c r="T111" s="3"/>
      <c r="U111" s="3"/>
    </row>
    <row r="112" spans="1:21" x14ac:dyDescent="0.2">
      <c r="A112" s="59"/>
      <c r="B112" s="5"/>
      <c r="C112" s="5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9"/>
      <c r="T112" s="3"/>
      <c r="U112" s="3"/>
    </row>
    <row r="113" spans="1:21" x14ac:dyDescent="0.2">
      <c r="A113" s="59"/>
      <c r="B113" s="5"/>
      <c r="C113" s="5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9"/>
      <c r="T113" s="3"/>
      <c r="U113" s="3"/>
    </row>
    <row r="114" spans="1:21" x14ac:dyDescent="0.2">
      <c r="A114" s="59"/>
      <c r="B114" s="5"/>
      <c r="C114" s="5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9"/>
      <c r="T114" s="3"/>
      <c r="U114" s="3"/>
    </row>
    <row r="115" spans="1:21" x14ac:dyDescent="0.2">
      <c r="A115" s="59"/>
      <c r="B115" s="5"/>
      <c r="C115" s="5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9"/>
      <c r="T115" s="3"/>
      <c r="U115" s="3"/>
    </row>
    <row r="116" spans="1:21" x14ac:dyDescent="0.2">
      <c r="A116" s="59"/>
      <c r="B116" s="5"/>
      <c r="C116" s="5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9"/>
      <c r="T116" s="3"/>
      <c r="U116" s="3"/>
    </row>
    <row r="117" spans="1:21" x14ac:dyDescent="0.2">
      <c r="A117" s="59"/>
      <c r="B117" s="5"/>
      <c r="C117" s="5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9"/>
      <c r="T117" s="3"/>
      <c r="U117" s="3"/>
    </row>
    <row r="118" spans="1:21" x14ac:dyDescent="0.2">
      <c r="A118" s="59"/>
      <c r="B118" s="5"/>
      <c r="C118" s="5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9"/>
      <c r="T118" s="3"/>
      <c r="U118" s="3"/>
    </row>
    <row r="119" spans="1:21" x14ac:dyDescent="0.2">
      <c r="A119" s="59"/>
      <c r="B119" s="5"/>
      <c r="C119" s="5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9"/>
      <c r="T119" s="3"/>
      <c r="U119" s="3"/>
    </row>
    <row r="120" spans="1:21" x14ac:dyDescent="0.2">
      <c r="A120" s="59"/>
      <c r="B120" s="5"/>
      <c r="C120" s="5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9"/>
      <c r="T120" s="3"/>
      <c r="U120" s="3"/>
    </row>
    <row r="121" spans="1:21" x14ac:dyDescent="0.2">
      <c r="A121" s="59"/>
      <c r="B121" s="5"/>
      <c r="C121" s="5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9"/>
      <c r="T121" s="3"/>
      <c r="U121" s="3"/>
    </row>
    <row r="122" spans="1:21" x14ac:dyDescent="0.2">
      <c r="A122" s="59"/>
      <c r="B122" s="5"/>
      <c r="C122" s="5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9"/>
      <c r="T122" s="3"/>
      <c r="U122" s="3"/>
    </row>
    <row r="123" spans="1:21" x14ac:dyDescent="0.2">
      <c r="A123" s="59"/>
      <c r="B123" s="5"/>
      <c r="C123" s="5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9"/>
      <c r="T123" s="3"/>
      <c r="U123" s="3"/>
    </row>
    <row r="124" spans="1:21" x14ac:dyDescent="0.2">
      <c r="A124" s="59"/>
      <c r="B124" s="5"/>
      <c r="C124" s="5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9"/>
      <c r="T124" s="3"/>
      <c r="U124" s="3"/>
    </row>
    <row r="125" spans="1:21" x14ac:dyDescent="0.2">
      <c r="A125" s="59"/>
      <c r="B125" s="5"/>
      <c r="C125" s="5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9"/>
      <c r="T125" s="3"/>
      <c r="U125" s="3"/>
    </row>
    <row r="126" spans="1:21" x14ac:dyDescent="0.2">
      <c r="A126" s="59"/>
      <c r="B126" s="5"/>
      <c r="C126" s="5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9"/>
      <c r="T126" s="3"/>
      <c r="U126" s="3"/>
    </row>
    <row r="127" spans="1:21" x14ac:dyDescent="0.2">
      <c r="A127" s="59"/>
      <c r="B127" s="5"/>
      <c r="C127" s="5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9"/>
      <c r="T127" s="3"/>
      <c r="U127" s="3"/>
    </row>
    <row r="128" spans="1:21" x14ac:dyDescent="0.2">
      <c r="A128" s="59"/>
      <c r="B128" s="5"/>
      <c r="C128" s="5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9"/>
      <c r="T128" s="3"/>
      <c r="U128" s="3"/>
    </row>
    <row r="129" spans="1:21" x14ac:dyDescent="0.2">
      <c r="A129" s="59"/>
      <c r="B129" s="5"/>
      <c r="C129" s="5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9"/>
      <c r="T129" s="3"/>
      <c r="U129" s="3"/>
    </row>
    <row r="130" spans="1:21" x14ac:dyDescent="0.2">
      <c r="A130" s="59"/>
      <c r="B130" s="5"/>
      <c r="C130" s="5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9"/>
      <c r="T130" s="3"/>
      <c r="U130" s="3"/>
    </row>
    <row r="131" spans="1:21" x14ac:dyDescent="0.2">
      <c r="A131" s="59"/>
      <c r="B131" s="5"/>
      <c r="C131" s="5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9"/>
      <c r="T131" s="3"/>
      <c r="U131" s="3"/>
    </row>
    <row r="132" spans="1:21" x14ac:dyDescent="0.2">
      <c r="A132" s="59"/>
      <c r="B132" s="5"/>
      <c r="C132" s="5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9"/>
      <c r="T132" s="3"/>
      <c r="U132" s="3"/>
    </row>
    <row r="133" spans="1:21" x14ac:dyDescent="0.2">
      <c r="A133" s="59"/>
      <c r="B133" s="5"/>
      <c r="C133" s="5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9"/>
      <c r="T133" s="3"/>
      <c r="U133" s="3"/>
    </row>
    <row r="134" spans="1:21" x14ac:dyDescent="0.2">
      <c r="A134" s="59"/>
      <c r="B134" s="5"/>
      <c r="C134" s="5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9"/>
      <c r="T134" s="3"/>
      <c r="U134" s="3"/>
    </row>
    <row r="135" spans="1:21" x14ac:dyDescent="0.2">
      <c r="A135" s="59"/>
      <c r="B135" s="5"/>
      <c r="C135" s="5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9"/>
      <c r="T135" s="3"/>
      <c r="U135" s="3"/>
    </row>
    <row r="136" spans="1:21" x14ac:dyDescent="0.2">
      <c r="A136" s="59"/>
      <c r="B136" s="5"/>
      <c r="C136" s="5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9"/>
      <c r="T136" s="3"/>
      <c r="U136" s="3"/>
    </row>
    <row r="137" spans="1:21" x14ac:dyDescent="0.2">
      <c r="A137" s="59"/>
      <c r="B137" s="5"/>
      <c r="C137" s="5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9"/>
      <c r="T137" s="3"/>
      <c r="U137" s="3"/>
    </row>
    <row r="138" spans="1:21" x14ac:dyDescent="0.2">
      <c r="A138" s="59"/>
      <c r="B138" s="5"/>
      <c r="C138" s="5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9"/>
      <c r="T138" s="3"/>
      <c r="U138" s="3"/>
    </row>
    <row r="139" spans="1:21" x14ac:dyDescent="0.2">
      <c r="A139" s="59"/>
      <c r="B139" s="5"/>
      <c r="C139" s="5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9"/>
      <c r="T139" s="3"/>
      <c r="U139" s="3"/>
    </row>
    <row r="140" spans="1:21" x14ac:dyDescent="0.2">
      <c r="A140" s="59"/>
      <c r="B140" s="5"/>
      <c r="C140" s="5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9"/>
      <c r="T140" s="3"/>
      <c r="U140" s="3"/>
    </row>
    <row r="141" spans="1:21" x14ac:dyDescent="0.2">
      <c r="A141" s="59"/>
      <c r="B141" s="5"/>
      <c r="C141" s="5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9"/>
      <c r="T141" s="3"/>
      <c r="U141" s="3"/>
    </row>
    <row r="142" spans="1:21" x14ac:dyDescent="0.2">
      <c r="A142" s="59"/>
      <c r="B142" s="5"/>
      <c r="C142" s="5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9"/>
      <c r="T142" s="3"/>
      <c r="U142" s="3"/>
    </row>
    <row r="143" spans="1:21" x14ac:dyDescent="0.2">
      <c r="A143" s="59"/>
      <c r="B143" s="5"/>
      <c r="C143" s="5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9"/>
      <c r="T143" s="3"/>
      <c r="U143" s="3"/>
    </row>
    <row r="144" spans="1:21" x14ac:dyDescent="0.2">
      <c r="A144" s="59"/>
      <c r="B144" s="5"/>
      <c r="C144" s="5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9"/>
      <c r="T144" s="3"/>
      <c r="U144" s="3"/>
    </row>
    <row r="145" spans="1:21" x14ac:dyDescent="0.2">
      <c r="A145" s="59"/>
      <c r="B145" s="5"/>
      <c r="C145" s="5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9"/>
      <c r="T145" s="3"/>
      <c r="U145" s="3"/>
    </row>
    <row r="146" spans="1:21" x14ac:dyDescent="0.2">
      <c r="A146" s="59"/>
      <c r="B146" s="5"/>
      <c r="C146" s="5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9"/>
      <c r="T146" s="3"/>
      <c r="U146" s="3"/>
    </row>
    <row r="147" spans="1:21" x14ac:dyDescent="0.2">
      <c r="A147" s="59"/>
      <c r="B147" s="5"/>
      <c r="C147" s="5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9"/>
      <c r="T147" s="3"/>
      <c r="U147" s="3"/>
    </row>
    <row r="148" spans="1:21" x14ac:dyDescent="0.2">
      <c r="A148" s="59"/>
      <c r="B148" s="5"/>
      <c r="C148" s="5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9"/>
      <c r="T148" s="3"/>
      <c r="U148" s="3"/>
    </row>
    <row r="149" spans="1:21" x14ac:dyDescent="0.2">
      <c r="A149" s="59"/>
      <c r="B149" s="5"/>
      <c r="C149" s="5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9"/>
      <c r="T149" s="3"/>
      <c r="U149" s="3"/>
    </row>
    <row r="150" spans="1:21" x14ac:dyDescent="0.2">
      <c r="A150" s="59"/>
      <c r="B150" s="5"/>
      <c r="C150" s="5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9"/>
      <c r="T150" s="3"/>
      <c r="U150" s="3"/>
    </row>
    <row r="151" spans="1:21" x14ac:dyDescent="0.2">
      <c r="A151" s="59"/>
      <c r="B151" s="5"/>
      <c r="C151" s="5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9"/>
      <c r="T151" s="3"/>
      <c r="U151" s="3"/>
    </row>
    <row r="152" spans="1:21" x14ac:dyDescent="0.2">
      <c r="A152" s="59"/>
      <c r="B152" s="5"/>
      <c r="C152" s="5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9"/>
      <c r="T152" s="3"/>
      <c r="U152" s="3"/>
    </row>
    <row r="153" spans="1:21" x14ac:dyDescent="0.2">
      <c r="A153" s="59"/>
      <c r="B153" s="5"/>
      <c r="C153" s="5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9"/>
      <c r="T153" s="3"/>
      <c r="U153" s="3"/>
    </row>
    <row r="154" spans="1:21" x14ac:dyDescent="0.2">
      <c r="A154" s="59"/>
      <c r="B154" s="5"/>
      <c r="C154" s="5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9"/>
      <c r="T154" s="3"/>
      <c r="U154" s="3"/>
    </row>
    <row r="155" spans="1:21" x14ac:dyDescent="0.2">
      <c r="A155" s="59"/>
      <c r="B155" s="5"/>
      <c r="C155" s="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9"/>
      <c r="T155" s="3"/>
      <c r="U155" s="3"/>
    </row>
    <row r="156" spans="1:21" x14ac:dyDescent="0.2">
      <c r="A156" s="59"/>
      <c r="B156" s="5"/>
      <c r="C156" s="5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9"/>
      <c r="T156" s="3"/>
      <c r="U156" s="3"/>
    </row>
    <row r="157" spans="1:21" x14ac:dyDescent="0.2">
      <c r="A157" s="59"/>
      <c r="B157" s="5"/>
      <c r="C157" s="5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9"/>
      <c r="T157" s="3"/>
      <c r="U157" s="3"/>
    </row>
    <row r="158" spans="1:21" x14ac:dyDescent="0.2">
      <c r="A158" s="59"/>
      <c r="B158" s="5"/>
      <c r="C158" s="5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9"/>
      <c r="T158" s="3"/>
      <c r="U158" s="3"/>
    </row>
    <row r="159" spans="1:21" x14ac:dyDescent="0.2">
      <c r="A159" s="59"/>
      <c r="B159" s="5"/>
      <c r="C159" s="5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9"/>
      <c r="T159" s="3"/>
      <c r="U159" s="3"/>
    </row>
    <row r="160" spans="1:21" x14ac:dyDescent="0.2">
      <c r="A160" s="59"/>
      <c r="B160" s="5"/>
      <c r="C160" s="5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9"/>
      <c r="T160" s="3"/>
      <c r="U160" s="3"/>
    </row>
    <row r="161" spans="1:21" x14ac:dyDescent="0.2">
      <c r="A161" s="59"/>
      <c r="B161" s="5"/>
      <c r="C161" s="5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9"/>
      <c r="T161" s="3"/>
      <c r="U161" s="3"/>
    </row>
    <row r="162" spans="1:21" x14ac:dyDescent="0.2">
      <c r="A162" s="59"/>
      <c r="B162" s="5"/>
      <c r="C162" s="5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9"/>
      <c r="T162" s="3"/>
      <c r="U162" s="3"/>
    </row>
    <row r="163" spans="1:21" x14ac:dyDescent="0.2">
      <c r="A163" s="59"/>
      <c r="B163" s="5"/>
      <c r="C163" s="5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9"/>
      <c r="T163" s="3"/>
      <c r="U163" s="3"/>
    </row>
    <row r="164" spans="1:21" x14ac:dyDescent="0.2">
      <c r="A164" s="59"/>
      <c r="B164" s="5"/>
      <c r="C164" s="5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9"/>
      <c r="T164" s="3"/>
      <c r="U164" s="3"/>
    </row>
    <row r="165" spans="1:21" x14ac:dyDescent="0.2">
      <c r="A165" s="59"/>
      <c r="B165" s="5"/>
      <c r="C165" s="5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9"/>
      <c r="T165" s="3"/>
      <c r="U165" s="3"/>
    </row>
    <row r="166" spans="1:21" x14ac:dyDescent="0.2">
      <c r="A166" s="59"/>
      <c r="B166" s="5"/>
      <c r="C166" s="5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9"/>
      <c r="T166" s="3"/>
      <c r="U166" s="3"/>
    </row>
    <row r="167" spans="1:21" x14ac:dyDescent="0.2">
      <c r="A167" s="59"/>
      <c r="B167" s="5"/>
      <c r="C167" s="5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9"/>
      <c r="T167" s="3"/>
      <c r="U167" s="3"/>
    </row>
    <row r="168" spans="1:21" x14ac:dyDescent="0.2">
      <c r="A168" s="59"/>
      <c r="B168" s="5"/>
      <c r="C168" s="5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9"/>
      <c r="T168" s="3"/>
      <c r="U168" s="3"/>
    </row>
    <row r="169" spans="1:21" x14ac:dyDescent="0.2">
      <c r="A169" s="59"/>
      <c r="B169" s="5"/>
      <c r="C169" s="5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9"/>
      <c r="T169" s="3"/>
      <c r="U169" s="3"/>
    </row>
    <row r="170" spans="1:21" x14ac:dyDescent="0.2">
      <c r="A170" s="59"/>
      <c r="B170" s="5"/>
      <c r="C170" s="5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9"/>
      <c r="T170" s="3"/>
      <c r="U170" s="3"/>
    </row>
    <row r="171" spans="1:21" x14ac:dyDescent="0.2">
      <c r="A171" s="59"/>
      <c r="B171" s="5"/>
      <c r="C171" s="5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9"/>
      <c r="T171" s="3"/>
      <c r="U171" s="3"/>
    </row>
    <row r="172" spans="1:21" x14ac:dyDescent="0.2">
      <c r="A172" s="59"/>
      <c r="B172" s="5"/>
      <c r="C172" s="5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9"/>
      <c r="T172" s="3"/>
      <c r="U172" s="3"/>
    </row>
    <row r="173" spans="1:21" x14ac:dyDescent="0.2">
      <c r="A173" s="59"/>
      <c r="B173" s="5"/>
      <c r="C173" s="5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9"/>
      <c r="T173" s="3"/>
      <c r="U173" s="3"/>
    </row>
    <row r="174" spans="1:21" x14ac:dyDescent="0.2">
      <c r="A174" s="59"/>
      <c r="B174" s="5"/>
      <c r="C174" s="5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9"/>
      <c r="T174" s="3"/>
      <c r="U174" s="3"/>
    </row>
    <row r="175" spans="1:21" x14ac:dyDescent="0.2">
      <c r="A175" s="59"/>
      <c r="B175" s="5"/>
      <c r="C175" s="5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9"/>
      <c r="T175" s="3"/>
      <c r="U175" s="3"/>
    </row>
    <row r="176" spans="1:21" x14ac:dyDescent="0.2">
      <c r="A176" s="59"/>
      <c r="B176" s="5"/>
      <c r="C176" s="5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9"/>
      <c r="T176" s="3"/>
      <c r="U176" s="3"/>
    </row>
    <row r="177" spans="1:21" x14ac:dyDescent="0.2">
      <c r="A177" s="59"/>
      <c r="B177" s="5"/>
      <c r="C177" s="5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9"/>
      <c r="T177" s="3"/>
      <c r="U177" s="3"/>
    </row>
    <row r="178" spans="1:21" x14ac:dyDescent="0.2">
      <c r="A178" s="59"/>
      <c r="B178" s="5"/>
      <c r="C178" s="5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9"/>
      <c r="T178" s="3"/>
      <c r="U178" s="3"/>
    </row>
    <row r="179" spans="1:21" x14ac:dyDescent="0.2">
      <c r="A179" s="59"/>
      <c r="B179" s="5"/>
      <c r="C179" s="5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9"/>
      <c r="T179" s="3"/>
      <c r="U179" s="3"/>
    </row>
    <row r="180" spans="1:21" x14ac:dyDescent="0.2">
      <c r="A180" s="59"/>
      <c r="B180" s="5"/>
      <c r="C180" s="5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9"/>
      <c r="T180" s="3"/>
      <c r="U180" s="3"/>
    </row>
    <row r="181" spans="1:21" x14ac:dyDescent="0.2">
      <c r="A181" s="59"/>
      <c r="B181" s="5"/>
      <c r="C181" s="5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9"/>
      <c r="T181" s="3"/>
      <c r="U181" s="3"/>
    </row>
    <row r="182" spans="1:21" x14ac:dyDescent="0.2">
      <c r="A182" s="59"/>
      <c r="B182" s="5"/>
      <c r="C182" s="5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9"/>
      <c r="T182" s="3"/>
      <c r="U182" s="3"/>
    </row>
    <row r="183" spans="1:21" x14ac:dyDescent="0.2">
      <c r="A183" s="59"/>
      <c r="B183" s="5"/>
      <c r="C183" s="5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9"/>
      <c r="T183" s="3"/>
      <c r="U183" s="3"/>
    </row>
    <row r="184" spans="1:21" x14ac:dyDescent="0.2">
      <c r="A184" s="59"/>
      <c r="B184" s="5"/>
      <c r="C184" s="5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9"/>
      <c r="T184" s="3"/>
      <c r="U184" s="3"/>
    </row>
    <row r="185" spans="1:21" x14ac:dyDescent="0.2">
      <c r="A185" s="59"/>
      <c r="B185" s="5"/>
      <c r="C185" s="5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9"/>
      <c r="T185" s="3"/>
      <c r="U185" s="3"/>
    </row>
    <row r="186" spans="1:21" x14ac:dyDescent="0.2">
      <c r="A186" s="59"/>
      <c r="B186" s="5"/>
      <c r="C186" s="5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9"/>
      <c r="T186" s="3"/>
      <c r="U186" s="3"/>
    </row>
    <row r="187" spans="1:21" x14ac:dyDescent="0.2">
      <c r="A187" s="59"/>
      <c r="B187" s="5"/>
      <c r="C187" s="5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9"/>
      <c r="T187" s="3"/>
      <c r="U187" s="3"/>
    </row>
    <row r="188" spans="1:21" x14ac:dyDescent="0.2">
      <c r="A188" s="59"/>
      <c r="B188" s="5"/>
      <c r="C188" s="5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9"/>
      <c r="T188" s="3"/>
      <c r="U188" s="3"/>
    </row>
    <row r="189" spans="1:21" x14ac:dyDescent="0.2">
      <c r="A189" s="59"/>
      <c r="B189" s="5"/>
      <c r="C189" s="5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9"/>
      <c r="T189" s="3"/>
      <c r="U189" s="3"/>
    </row>
    <row r="190" spans="1:21" x14ac:dyDescent="0.2">
      <c r="A190" s="59"/>
      <c r="B190" s="5"/>
      <c r="C190" s="5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9"/>
      <c r="T190" s="3"/>
      <c r="U190" s="3"/>
    </row>
    <row r="191" spans="1:21" x14ac:dyDescent="0.2">
      <c r="A191" s="59"/>
      <c r="B191" s="5"/>
      <c r="C191" s="5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9"/>
      <c r="T191" s="3"/>
      <c r="U191" s="3"/>
    </row>
    <row r="192" spans="1:21" x14ac:dyDescent="0.2">
      <c r="A192" s="59"/>
      <c r="B192" s="5"/>
      <c r="C192" s="5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9"/>
      <c r="T192" s="3"/>
      <c r="U192" s="3"/>
    </row>
    <row r="193" spans="1:21" x14ac:dyDescent="0.2">
      <c r="A193" s="59"/>
      <c r="B193" s="5"/>
      <c r="C193" s="5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9"/>
      <c r="T193" s="3"/>
      <c r="U193" s="3"/>
    </row>
    <row r="194" spans="1:21" x14ac:dyDescent="0.2">
      <c r="A194" s="59"/>
      <c r="B194" s="5"/>
      <c r="C194" s="5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9"/>
      <c r="T194" s="3"/>
      <c r="U194" s="3"/>
    </row>
    <row r="195" spans="1:21" x14ac:dyDescent="0.2">
      <c r="A195" s="59"/>
      <c r="B195" s="5"/>
      <c r="C195" s="5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9"/>
      <c r="T195" s="3"/>
      <c r="U195" s="3"/>
    </row>
    <row r="196" spans="1:21" x14ac:dyDescent="0.2">
      <c r="A196" s="59"/>
      <c r="B196" s="5"/>
      <c r="C196" s="5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9"/>
      <c r="T196" s="3"/>
      <c r="U196" s="3"/>
    </row>
    <row r="197" spans="1:21" x14ac:dyDescent="0.2">
      <c r="A197" s="59"/>
      <c r="B197" s="5"/>
      <c r="C197" s="5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9"/>
      <c r="T197" s="3"/>
      <c r="U197" s="3"/>
    </row>
    <row r="198" spans="1:21" x14ac:dyDescent="0.2">
      <c r="A198" s="59"/>
      <c r="B198" s="5"/>
      <c r="C198" s="5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9"/>
      <c r="T198" s="3"/>
      <c r="U198" s="3"/>
    </row>
    <row r="199" spans="1:21" x14ac:dyDescent="0.2">
      <c r="A199" s="59"/>
      <c r="B199" s="5"/>
      <c r="C199" s="5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9"/>
      <c r="T199" s="3"/>
      <c r="U199" s="3"/>
    </row>
    <row r="200" spans="1:21" x14ac:dyDescent="0.2">
      <c r="A200" s="59"/>
      <c r="B200" s="5"/>
      <c r="C200" s="5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9"/>
      <c r="T200" s="3"/>
      <c r="U200" s="3"/>
    </row>
    <row r="201" spans="1:21" x14ac:dyDescent="0.2">
      <c r="A201" s="59"/>
      <c r="B201" s="5"/>
      <c r="C201" s="5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9"/>
      <c r="T201" s="3"/>
      <c r="U201" s="3"/>
    </row>
    <row r="202" spans="1:21" x14ac:dyDescent="0.2">
      <c r="A202" s="59"/>
      <c r="B202" s="5"/>
      <c r="C202" s="5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9"/>
      <c r="T202" s="3"/>
      <c r="U202" s="3"/>
    </row>
    <row r="203" spans="1:21" x14ac:dyDescent="0.2">
      <c r="A203" s="59"/>
      <c r="B203" s="5"/>
      <c r="C203" s="5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9"/>
      <c r="T203" s="3"/>
      <c r="U203" s="3"/>
    </row>
    <row r="204" spans="1:21" x14ac:dyDescent="0.2">
      <c r="A204" s="59"/>
      <c r="B204" s="5"/>
      <c r="C204" s="5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9"/>
      <c r="T204" s="3"/>
      <c r="U204" s="3"/>
    </row>
    <row r="205" spans="1:21" x14ac:dyDescent="0.2">
      <c r="A205" s="59"/>
      <c r="B205" s="5"/>
      <c r="C205" s="5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9"/>
      <c r="T205" s="3"/>
      <c r="U205" s="3"/>
    </row>
    <row r="206" spans="1:21" x14ac:dyDescent="0.2">
      <c r="A206" s="59"/>
      <c r="B206" s="5"/>
      <c r="C206" s="5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9"/>
      <c r="T206" s="3"/>
      <c r="U206" s="3"/>
    </row>
    <row r="207" spans="1:21" x14ac:dyDescent="0.2">
      <c r="A207" s="59"/>
      <c r="B207" s="5"/>
      <c r="C207" s="5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9"/>
      <c r="T207" s="3"/>
      <c r="U207" s="3"/>
    </row>
    <row r="208" spans="1:21" x14ac:dyDescent="0.2">
      <c r="A208" s="59"/>
      <c r="B208" s="5"/>
      <c r="C208" s="5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9"/>
      <c r="T208" s="3"/>
      <c r="U208" s="3"/>
    </row>
    <row r="209" spans="1:21" x14ac:dyDescent="0.2">
      <c r="A209" s="59"/>
      <c r="B209" s="5"/>
      <c r="C209" s="5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9"/>
      <c r="T209" s="3"/>
      <c r="U209" s="3"/>
    </row>
    <row r="210" spans="1:21" x14ac:dyDescent="0.2">
      <c r="A210" s="59"/>
      <c r="B210" s="5"/>
      <c r="C210" s="5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9"/>
      <c r="T210" s="3"/>
      <c r="U210" s="3"/>
    </row>
    <row r="211" spans="1:21" x14ac:dyDescent="0.2">
      <c r="A211" s="59"/>
      <c r="B211" s="5"/>
      <c r="C211" s="5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9"/>
      <c r="T211" s="3"/>
      <c r="U211" s="3"/>
    </row>
    <row r="212" spans="1:21" x14ac:dyDescent="0.2">
      <c r="A212" s="59"/>
      <c r="B212" s="5"/>
      <c r="C212" s="5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9"/>
      <c r="T212" s="3"/>
      <c r="U212" s="3"/>
    </row>
    <row r="213" spans="1:21" x14ac:dyDescent="0.2">
      <c r="A213" s="59"/>
      <c r="B213" s="5"/>
      <c r="C213" s="5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9"/>
      <c r="T213" s="3"/>
      <c r="U213" s="3"/>
    </row>
    <row r="214" spans="1:21" x14ac:dyDescent="0.2">
      <c r="A214" s="59"/>
      <c r="B214" s="5"/>
      <c r="C214" s="5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9"/>
      <c r="T214" s="3"/>
      <c r="U214" s="3"/>
    </row>
    <row r="215" spans="1:21" x14ac:dyDescent="0.2">
      <c r="A215" s="59"/>
      <c r="B215" s="5"/>
      <c r="C215" s="5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9"/>
      <c r="T215" s="3"/>
      <c r="U215" s="3"/>
    </row>
    <row r="216" spans="1:21" x14ac:dyDescent="0.2">
      <c r="A216" s="59"/>
      <c r="B216" s="5"/>
      <c r="C216" s="5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9"/>
      <c r="T216" s="3"/>
      <c r="U216" s="3"/>
    </row>
    <row r="217" spans="1:21" x14ac:dyDescent="0.2">
      <c r="A217" s="59"/>
      <c r="B217" s="5"/>
      <c r="C217" s="5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9"/>
      <c r="T217" s="3"/>
      <c r="U217" s="3"/>
    </row>
    <row r="218" spans="1:21" x14ac:dyDescent="0.2">
      <c r="A218" s="59"/>
      <c r="B218" s="5"/>
      <c r="C218" s="5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9"/>
      <c r="T218" s="3"/>
      <c r="U218" s="3"/>
    </row>
    <row r="219" spans="1:21" x14ac:dyDescent="0.2">
      <c r="A219" s="59"/>
      <c r="B219" s="5"/>
      <c r="C219" s="5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9"/>
      <c r="T219" s="3"/>
      <c r="U219" s="3"/>
    </row>
    <row r="220" spans="1:21" x14ac:dyDescent="0.2">
      <c r="A220" s="59"/>
      <c r="B220" s="5"/>
      <c r="C220" s="5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9"/>
      <c r="T220" s="3"/>
      <c r="U220" s="3"/>
    </row>
    <row r="221" spans="1:21" x14ac:dyDescent="0.2">
      <c r="A221" s="59"/>
      <c r="B221" s="5"/>
      <c r="C221" s="5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9"/>
      <c r="T221" s="3"/>
      <c r="U221" s="3"/>
    </row>
    <row r="222" spans="1:21" x14ac:dyDescent="0.2">
      <c r="A222" s="59"/>
      <c r="B222" s="5"/>
      <c r="C222" s="5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9"/>
      <c r="T222" s="3"/>
      <c r="U222" s="3"/>
    </row>
    <row r="223" spans="1:21" x14ac:dyDescent="0.2">
      <c r="A223" s="59"/>
      <c r="B223" s="5"/>
      <c r="C223" s="5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9"/>
      <c r="T223" s="3"/>
      <c r="U223" s="3"/>
    </row>
    <row r="224" spans="1:21" x14ac:dyDescent="0.2">
      <c r="A224" s="59"/>
      <c r="B224" s="5"/>
      <c r="C224" s="5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9"/>
      <c r="T224" s="3"/>
      <c r="U224" s="3"/>
    </row>
    <row r="225" spans="1:21" x14ac:dyDescent="0.2">
      <c r="A225" s="59"/>
      <c r="B225" s="5"/>
      <c r="C225" s="5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9"/>
      <c r="T225" s="3"/>
      <c r="U225" s="3"/>
    </row>
    <row r="226" spans="1:21" x14ac:dyDescent="0.2">
      <c r="A226" s="59"/>
      <c r="B226" s="5"/>
      <c r="C226" s="5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9"/>
      <c r="T226" s="3"/>
      <c r="U226" s="3"/>
    </row>
    <row r="227" spans="1:21" x14ac:dyDescent="0.2">
      <c r="A227" s="59"/>
      <c r="B227" s="5"/>
      <c r="C227" s="5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9"/>
      <c r="T227" s="3"/>
      <c r="U227" s="3"/>
    </row>
    <row r="228" spans="1:21" x14ac:dyDescent="0.2">
      <c r="A228" s="59"/>
      <c r="B228" s="5"/>
      <c r="C228" s="5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9"/>
      <c r="T228" s="3"/>
      <c r="U228" s="3"/>
    </row>
    <row r="229" spans="1:21" x14ac:dyDescent="0.2">
      <c r="A229" s="59"/>
      <c r="B229" s="5"/>
      <c r="C229" s="5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9"/>
      <c r="T229" s="3"/>
      <c r="U229" s="3"/>
    </row>
    <row r="230" spans="1:21" x14ac:dyDescent="0.2">
      <c r="A230" s="59"/>
      <c r="B230" s="5"/>
      <c r="C230" s="5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9"/>
      <c r="T230" s="3"/>
      <c r="U230" s="3"/>
    </row>
    <row r="231" spans="1:21" x14ac:dyDescent="0.2">
      <c r="A231" s="59"/>
      <c r="B231" s="5"/>
      <c r="C231" s="5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9"/>
      <c r="T231" s="3"/>
      <c r="U231" s="3"/>
    </row>
    <row r="232" spans="1:21" x14ac:dyDescent="0.2">
      <c r="A232" s="59"/>
      <c r="B232" s="5"/>
      <c r="C232" s="5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9"/>
      <c r="T232" s="3"/>
      <c r="U232" s="3"/>
    </row>
    <row r="233" spans="1:21" x14ac:dyDescent="0.2">
      <c r="A233" s="59"/>
      <c r="B233" s="5"/>
      <c r="C233" s="5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9"/>
      <c r="T233" s="3"/>
      <c r="U233" s="3"/>
    </row>
    <row r="234" spans="1:21" x14ac:dyDescent="0.2">
      <c r="A234" s="59"/>
      <c r="B234" s="5"/>
      <c r="C234" s="5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9"/>
      <c r="T234" s="3"/>
      <c r="U234" s="3"/>
    </row>
    <row r="235" spans="1:21" x14ac:dyDescent="0.2">
      <c r="A235" s="59"/>
      <c r="B235" s="5"/>
      <c r="C235" s="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9"/>
      <c r="T235" s="3"/>
      <c r="U235" s="3"/>
    </row>
    <row r="236" spans="1:21" x14ac:dyDescent="0.2">
      <c r="A236" s="59"/>
      <c r="B236" s="5"/>
      <c r="C236" s="5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9"/>
      <c r="T236" s="3"/>
      <c r="U236" s="3"/>
    </row>
    <row r="237" spans="1:21" x14ac:dyDescent="0.2">
      <c r="A237" s="59"/>
      <c r="B237" s="5"/>
      <c r="C237" s="5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9"/>
      <c r="T237" s="3"/>
      <c r="U237" s="3"/>
    </row>
    <row r="238" spans="1:21" x14ac:dyDescent="0.2">
      <c r="A238" s="59"/>
      <c r="B238" s="5"/>
      <c r="C238" s="5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9"/>
      <c r="T238" s="3"/>
      <c r="U238" s="3"/>
    </row>
    <row r="239" spans="1:21" x14ac:dyDescent="0.2">
      <c r="A239" s="59"/>
      <c r="B239" s="5"/>
      <c r="C239" s="5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9"/>
      <c r="T239" s="3"/>
      <c r="U239" s="3"/>
    </row>
    <row r="240" spans="1:21" x14ac:dyDescent="0.2">
      <c r="A240" s="59"/>
      <c r="B240" s="5"/>
      <c r="C240" s="5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9"/>
      <c r="T240" s="3"/>
      <c r="U240" s="3"/>
    </row>
    <row r="241" spans="1:21" x14ac:dyDescent="0.2">
      <c r="A241" s="59"/>
      <c r="B241" s="5"/>
      <c r="C241" s="5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9"/>
      <c r="T241" s="3"/>
      <c r="U241" s="3"/>
    </row>
    <row r="242" spans="1:21" x14ac:dyDescent="0.2">
      <c r="A242" s="59"/>
      <c r="B242" s="5"/>
      <c r="C242" s="5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9"/>
      <c r="T242" s="3"/>
      <c r="U242" s="3"/>
    </row>
    <row r="243" spans="1:21" x14ac:dyDescent="0.2">
      <c r="A243" s="59"/>
      <c r="B243" s="5"/>
      <c r="C243" s="5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9"/>
      <c r="T243" s="3"/>
      <c r="U243" s="3"/>
    </row>
    <row r="244" spans="1:21" x14ac:dyDescent="0.2">
      <c r="A244" s="59"/>
      <c r="B244" s="5"/>
      <c r="C244" s="5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9"/>
      <c r="T244" s="3"/>
      <c r="U244" s="3"/>
    </row>
    <row r="245" spans="1:21" x14ac:dyDescent="0.2">
      <c r="A245" s="59"/>
      <c r="B245" s="5"/>
      <c r="C245" s="5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9"/>
      <c r="T245" s="3"/>
      <c r="U245" s="3"/>
    </row>
    <row r="246" spans="1:21" x14ac:dyDescent="0.2">
      <c r="A246" s="59"/>
      <c r="B246" s="5"/>
      <c r="C246" s="5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9"/>
      <c r="T246" s="3"/>
      <c r="U246" s="3"/>
    </row>
    <row r="247" spans="1:21" x14ac:dyDescent="0.2">
      <c r="A247" s="59"/>
      <c r="B247" s="5"/>
      <c r="C247" s="5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9"/>
      <c r="T247" s="3"/>
      <c r="U247" s="3"/>
    </row>
    <row r="248" spans="1:21" x14ac:dyDescent="0.2">
      <c r="A248" s="59"/>
      <c r="B248" s="5"/>
      <c r="C248" s="5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9"/>
      <c r="T248" s="3"/>
      <c r="U248" s="3"/>
    </row>
    <row r="249" spans="1:21" x14ac:dyDescent="0.2">
      <c r="A249" s="59"/>
      <c r="B249" s="5"/>
      <c r="C249" s="5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9"/>
      <c r="T249" s="3"/>
      <c r="U249" s="3"/>
    </row>
    <row r="250" spans="1:21" x14ac:dyDescent="0.2">
      <c r="A250" s="59"/>
      <c r="B250" s="5"/>
      <c r="C250" s="5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9"/>
      <c r="T250" s="3"/>
      <c r="U250" s="3"/>
    </row>
    <row r="251" spans="1:21" x14ac:dyDescent="0.2">
      <c r="A251" s="59"/>
      <c r="B251" s="5"/>
      <c r="C251" s="5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9"/>
      <c r="T251" s="3"/>
      <c r="U251" s="3"/>
    </row>
    <row r="252" spans="1:21" x14ac:dyDescent="0.2">
      <c r="A252" s="59"/>
      <c r="B252" s="5"/>
      <c r="C252" s="5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9"/>
      <c r="T252" s="3"/>
      <c r="U252" s="3"/>
    </row>
    <row r="253" spans="1:21" x14ac:dyDescent="0.2">
      <c r="A253" s="59"/>
      <c r="B253" s="5"/>
      <c r="C253" s="5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9"/>
      <c r="T253" s="3"/>
      <c r="U253" s="3"/>
    </row>
    <row r="254" spans="1:21" x14ac:dyDescent="0.2">
      <c r="A254" s="59"/>
      <c r="B254" s="5"/>
      <c r="C254" s="5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9"/>
      <c r="T254" s="3"/>
      <c r="U254" s="3"/>
    </row>
    <row r="255" spans="1:21" x14ac:dyDescent="0.2">
      <c r="A255" s="59"/>
      <c r="B255" s="5"/>
      <c r="C255" s="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9"/>
      <c r="T255" s="3"/>
      <c r="U255" s="3"/>
    </row>
    <row r="256" spans="1:21" x14ac:dyDescent="0.2">
      <c r="A256" s="59"/>
      <c r="B256" s="5"/>
      <c r="C256" s="5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9"/>
      <c r="T256" s="3"/>
      <c r="U256" s="3"/>
    </row>
    <row r="257" spans="1:21" x14ac:dyDescent="0.2">
      <c r="A257" s="59"/>
      <c r="B257" s="5"/>
      <c r="C257" s="5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9"/>
      <c r="T257" s="3"/>
      <c r="U257" s="3"/>
    </row>
    <row r="258" spans="1:21" x14ac:dyDescent="0.2">
      <c r="A258" s="59"/>
      <c r="B258" s="5"/>
      <c r="C258" s="5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9"/>
      <c r="T258" s="3"/>
      <c r="U258" s="3"/>
    </row>
    <row r="259" spans="1:21" x14ac:dyDescent="0.2">
      <c r="A259" s="59"/>
      <c r="B259" s="5"/>
      <c r="C259" s="5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9"/>
      <c r="T259" s="3"/>
      <c r="U259" s="3"/>
    </row>
    <row r="260" spans="1:21" x14ac:dyDescent="0.2">
      <c r="A260" s="59"/>
      <c r="B260" s="5"/>
      <c r="C260" s="5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9"/>
      <c r="T260" s="3"/>
      <c r="U260" s="3"/>
    </row>
    <row r="261" spans="1:21" x14ac:dyDescent="0.2">
      <c r="A261" s="59"/>
      <c r="B261" s="5"/>
      <c r="C261" s="5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9"/>
      <c r="T261" s="3"/>
      <c r="U261" s="3"/>
    </row>
    <row r="262" spans="1:21" x14ac:dyDescent="0.2">
      <c r="A262" s="59"/>
      <c r="B262" s="5"/>
      <c r="C262" s="5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9"/>
      <c r="T262" s="3"/>
      <c r="U262" s="3"/>
    </row>
    <row r="263" spans="1:21" x14ac:dyDescent="0.2">
      <c r="A263" s="59"/>
      <c r="B263" s="5"/>
      <c r="C263" s="5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9"/>
      <c r="T263" s="3"/>
      <c r="U263" s="3"/>
    </row>
    <row r="264" spans="1:21" x14ac:dyDescent="0.2">
      <c r="A264" s="59"/>
      <c r="B264" s="5"/>
      <c r="C264" s="5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9"/>
      <c r="T264" s="3"/>
      <c r="U264" s="3"/>
    </row>
    <row r="265" spans="1:21" x14ac:dyDescent="0.2">
      <c r="A265" s="59"/>
      <c r="B265" s="5"/>
      <c r="C265" s="5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9"/>
      <c r="T265" s="3"/>
      <c r="U265" s="3"/>
    </row>
    <row r="266" spans="1:21" x14ac:dyDescent="0.2">
      <c r="A266" s="59"/>
      <c r="B266" s="5"/>
      <c r="C266" s="5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9"/>
      <c r="T266" s="3"/>
      <c r="U266" s="3"/>
    </row>
    <row r="267" spans="1:21" x14ac:dyDescent="0.2">
      <c r="A267" s="59"/>
      <c r="B267" s="5"/>
      <c r="C267" s="5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9"/>
      <c r="T267" s="3"/>
      <c r="U267" s="3"/>
    </row>
    <row r="268" spans="1:21" x14ac:dyDescent="0.2">
      <c r="A268" s="59"/>
      <c r="B268" s="5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9"/>
      <c r="T268" s="3"/>
      <c r="U268" s="3"/>
    </row>
    <row r="269" spans="1:21" x14ac:dyDescent="0.2">
      <c r="A269" s="59"/>
      <c r="B269" s="5"/>
      <c r="C269" s="5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9"/>
      <c r="T269" s="3"/>
      <c r="U269" s="3"/>
    </row>
    <row r="270" spans="1:21" x14ac:dyDescent="0.2">
      <c r="A270" s="59"/>
      <c r="B270" s="5"/>
      <c r="C270" s="5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9"/>
      <c r="T270" s="3"/>
      <c r="U270" s="3"/>
    </row>
    <row r="271" spans="1:21" x14ac:dyDescent="0.2">
      <c r="A271" s="59"/>
      <c r="B271" s="5"/>
      <c r="C271" s="5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9"/>
      <c r="T271" s="3"/>
      <c r="U271" s="3"/>
    </row>
    <row r="272" spans="1:21" x14ac:dyDescent="0.2">
      <c r="A272" s="59"/>
      <c r="B272" s="5"/>
      <c r="C272" s="5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9"/>
      <c r="T272" s="3"/>
      <c r="U272" s="3"/>
    </row>
    <row r="273" spans="1:21" x14ac:dyDescent="0.2">
      <c r="A273" s="59"/>
      <c r="B273" s="5"/>
      <c r="C273" s="5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9"/>
      <c r="T273" s="3"/>
      <c r="U273" s="3"/>
    </row>
    <row r="274" spans="1:21" x14ac:dyDescent="0.2">
      <c r="A274" s="59"/>
      <c r="B274" s="5"/>
      <c r="C274" s="5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9"/>
      <c r="T274" s="3"/>
      <c r="U274" s="3"/>
    </row>
    <row r="275" spans="1:21" x14ac:dyDescent="0.2">
      <c r="A275" s="59"/>
      <c r="B275" s="5"/>
      <c r="C275" s="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9"/>
      <c r="T275" s="3"/>
      <c r="U275" s="3"/>
    </row>
    <row r="276" spans="1:21" x14ac:dyDescent="0.2">
      <c r="A276" s="59"/>
      <c r="B276" s="5"/>
      <c r="C276" s="5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9"/>
      <c r="T276" s="3"/>
      <c r="U276" s="3"/>
    </row>
    <row r="277" spans="1:21" x14ac:dyDescent="0.2">
      <c r="A277" s="59"/>
      <c r="B277" s="5"/>
      <c r="C277" s="5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9"/>
      <c r="T277" s="3"/>
      <c r="U277" s="3"/>
    </row>
    <row r="278" spans="1:21" x14ac:dyDescent="0.2">
      <c r="A278" s="59"/>
      <c r="B278" s="5"/>
      <c r="C278" s="5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9"/>
      <c r="T278" s="3"/>
      <c r="U278" s="3"/>
    </row>
    <row r="279" spans="1:21" x14ac:dyDescent="0.2">
      <c r="A279" s="59"/>
      <c r="B279" s="5"/>
      <c r="C279" s="5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9"/>
      <c r="T279" s="3"/>
      <c r="U279" s="3"/>
    </row>
    <row r="280" spans="1:21" x14ac:dyDescent="0.2">
      <c r="A280" s="59"/>
      <c r="B280" s="5"/>
      <c r="C280" s="5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9"/>
      <c r="T280" s="3"/>
      <c r="U280" s="3"/>
    </row>
    <row r="281" spans="1:21" x14ac:dyDescent="0.2">
      <c r="A281" s="59"/>
      <c r="B281" s="5"/>
      <c r="C281" s="5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9"/>
      <c r="T281" s="3"/>
      <c r="U281" s="3"/>
    </row>
    <row r="282" spans="1:21" x14ac:dyDescent="0.2">
      <c r="A282" s="59"/>
      <c r="B282" s="5"/>
      <c r="C282" s="5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9"/>
      <c r="T282" s="3"/>
      <c r="U282" s="3"/>
    </row>
    <row r="283" spans="1:21" x14ac:dyDescent="0.2">
      <c r="A283" s="59"/>
      <c r="B283" s="5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9"/>
      <c r="T283" s="3"/>
      <c r="U283" s="3"/>
    </row>
    <row r="284" spans="1:21" x14ac:dyDescent="0.2">
      <c r="A284" s="59"/>
      <c r="B284" s="5"/>
      <c r="C284" s="5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9"/>
      <c r="T284" s="3"/>
      <c r="U284" s="3"/>
    </row>
    <row r="285" spans="1:21" x14ac:dyDescent="0.2">
      <c r="A285" s="59"/>
      <c r="B285" s="5"/>
      <c r="C285" s="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9"/>
      <c r="T285" s="3"/>
      <c r="U285" s="3"/>
    </row>
    <row r="286" spans="1:21" x14ac:dyDescent="0.2">
      <c r="A286" s="59"/>
      <c r="B286" s="5"/>
      <c r="C286" s="5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9"/>
      <c r="T286" s="3"/>
      <c r="U286" s="3"/>
    </row>
    <row r="287" spans="1:21" x14ac:dyDescent="0.2">
      <c r="A287" s="59"/>
      <c r="B287" s="5"/>
      <c r="C287" s="5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9"/>
      <c r="T287" s="3"/>
      <c r="U287" s="3"/>
    </row>
    <row r="288" spans="1:21" x14ac:dyDescent="0.2">
      <c r="A288" s="59"/>
      <c r="B288" s="5"/>
      <c r="C288" s="5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9"/>
      <c r="T288" s="3"/>
      <c r="U288" s="3"/>
    </row>
    <row r="289" spans="1:21" x14ac:dyDescent="0.2">
      <c r="A289" s="59"/>
      <c r="B289" s="5"/>
      <c r="C289" s="5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9"/>
      <c r="T289" s="3"/>
      <c r="U289" s="3"/>
    </row>
    <row r="290" spans="1:21" x14ac:dyDescent="0.2">
      <c r="A290" s="59"/>
      <c r="B290" s="5"/>
      <c r="C290" s="5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9"/>
      <c r="T290" s="3"/>
      <c r="U290" s="3"/>
    </row>
    <row r="291" spans="1:21" x14ac:dyDescent="0.2">
      <c r="A291" s="59"/>
      <c r="B291" s="5"/>
      <c r="C291" s="5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9"/>
      <c r="T291" s="3"/>
      <c r="U291" s="3"/>
    </row>
    <row r="292" spans="1:21" x14ac:dyDescent="0.2">
      <c r="A292" s="59"/>
      <c r="B292" s="5"/>
      <c r="C292" s="5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9"/>
      <c r="T292" s="3"/>
      <c r="U292" s="3"/>
    </row>
    <row r="293" spans="1:21" x14ac:dyDescent="0.2">
      <c r="A293" s="59"/>
      <c r="B293" s="5"/>
      <c r="C293" s="5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9"/>
      <c r="T293" s="3"/>
      <c r="U293" s="3"/>
    </row>
    <row r="294" spans="1:21" x14ac:dyDescent="0.2">
      <c r="A294" s="59"/>
      <c r="B294" s="5"/>
      <c r="C294" s="5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9"/>
      <c r="T294" s="3"/>
      <c r="U294" s="3"/>
    </row>
    <row r="295" spans="1:21" x14ac:dyDescent="0.2">
      <c r="A295" s="59"/>
      <c r="B295" s="5"/>
      <c r="C295" s="5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9"/>
      <c r="T295" s="3"/>
      <c r="U295" s="3"/>
    </row>
    <row r="296" spans="1:21" x14ac:dyDescent="0.2">
      <c r="A296" s="59"/>
      <c r="B296" s="5"/>
      <c r="C296" s="5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9"/>
      <c r="T296" s="3"/>
      <c r="U296" s="3"/>
    </row>
    <row r="297" spans="1:21" x14ac:dyDescent="0.2">
      <c r="A297" s="59"/>
      <c r="B297" s="5"/>
      <c r="C297" s="5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9"/>
      <c r="T297" s="3"/>
      <c r="U297" s="3"/>
    </row>
    <row r="298" spans="1:21" x14ac:dyDescent="0.2">
      <c r="A298" s="59"/>
      <c r="B298" s="5"/>
      <c r="C298" s="5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9"/>
      <c r="T298" s="3"/>
      <c r="U298" s="3"/>
    </row>
    <row r="299" spans="1:21" x14ac:dyDescent="0.2">
      <c r="A299" s="59"/>
      <c r="B299" s="5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9"/>
      <c r="T299" s="3"/>
      <c r="U299" s="3"/>
    </row>
    <row r="300" spans="1:21" x14ac:dyDescent="0.2">
      <c r="A300" s="59"/>
      <c r="B300" s="5"/>
      <c r="C300" s="5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9"/>
      <c r="T300" s="3"/>
      <c r="U300" s="3"/>
    </row>
    <row r="301" spans="1:21" x14ac:dyDescent="0.2">
      <c r="A301" s="59"/>
      <c r="B301" s="5"/>
      <c r="C301" s="5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9"/>
      <c r="T301" s="3"/>
      <c r="U301" s="3"/>
    </row>
    <row r="302" spans="1:21" x14ac:dyDescent="0.2">
      <c r="A302" s="59"/>
      <c r="B302" s="5"/>
      <c r="C302" s="5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9"/>
      <c r="T302" s="3"/>
      <c r="U302" s="3"/>
    </row>
    <row r="303" spans="1:21" x14ac:dyDescent="0.2">
      <c r="A303" s="59"/>
      <c r="B303" s="5"/>
      <c r="C303" s="5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9"/>
      <c r="T303" s="3"/>
      <c r="U303" s="3"/>
    </row>
    <row r="304" spans="1:21" x14ac:dyDescent="0.2">
      <c r="A304" s="59"/>
      <c r="B304" s="5"/>
      <c r="C304" s="5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9"/>
      <c r="T304" s="3"/>
      <c r="U304" s="3"/>
    </row>
    <row r="305" spans="1:21" x14ac:dyDescent="0.2">
      <c r="A305" s="59"/>
      <c r="B305" s="5"/>
      <c r="C305" s="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9"/>
      <c r="T305" s="3"/>
      <c r="U305" s="3"/>
    </row>
    <row r="306" spans="1:21" x14ac:dyDescent="0.2">
      <c r="A306" s="59"/>
      <c r="B306" s="5"/>
      <c r="C306" s="5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9"/>
      <c r="T306" s="3"/>
      <c r="U306" s="3"/>
    </row>
    <row r="307" spans="1:21" x14ac:dyDescent="0.2">
      <c r="A307" s="59"/>
      <c r="B307" s="5"/>
      <c r="C307" s="5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9"/>
      <c r="T307" s="3"/>
      <c r="U307" s="3"/>
    </row>
    <row r="308" spans="1:21" x14ac:dyDescent="0.2">
      <c r="A308" s="59"/>
      <c r="B308" s="5"/>
      <c r="C308" s="5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9"/>
      <c r="T308" s="3"/>
      <c r="U308" s="3"/>
    </row>
    <row r="309" spans="1:21" x14ac:dyDescent="0.2">
      <c r="A309" s="59"/>
      <c r="B309" s="5"/>
      <c r="C309" s="5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9"/>
      <c r="T309" s="3"/>
      <c r="U309" s="3"/>
    </row>
    <row r="310" spans="1:21" x14ac:dyDescent="0.2">
      <c r="A310" s="59"/>
      <c r="B310" s="5"/>
      <c r="C310" s="5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9"/>
      <c r="T310" s="3"/>
      <c r="U310" s="3"/>
    </row>
    <row r="311" spans="1:21" x14ac:dyDescent="0.2">
      <c r="A311" s="59"/>
      <c r="B311" s="5"/>
      <c r="C311" s="5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9"/>
      <c r="T311" s="3"/>
      <c r="U311" s="3"/>
    </row>
    <row r="312" spans="1:21" x14ac:dyDescent="0.2">
      <c r="A312" s="59"/>
      <c r="B312" s="5"/>
      <c r="C312" s="5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9"/>
      <c r="T312" s="3"/>
      <c r="U312" s="3"/>
    </row>
    <row r="313" spans="1:21" x14ac:dyDescent="0.2">
      <c r="A313" s="59"/>
      <c r="B313" s="5"/>
      <c r="C313" s="5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9"/>
      <c r="T313" s="3"/>
      <c r="U313" s="3"/>
    </row>
    <row r="314" spans="1:21" x14ac:dyDescent="0.2">
      <c r="A314" s="59"/>
      <c r="B314" s="5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9"/>
      <c r="T314" s="3"/>
      <c r="U314" s="3"/>
    </row>
    <row r="315" spans="1:21" x14ac:dyDescent="0.2">
      <c r="A315" s="59"/>
      <c r="B315" s="5"/>
      <c r="C315" s="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9"/>
      <c r="T315" s="3"/>
      <c r="U315" s="3"/>
    </row>
    <row r="316" spans="1:21" x14ac:dyDescent="0.2">
      <c r="A316" s="59"/>
      <c r="B316" s="5"/>
      <c r="C316" s="5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9"/>
      <c r="T316" s="3"/>
      <c r="U316" s="3"/>
    </row>
    <row r="317" spans="1:21" x14ac:dyDescent="0.2">
      <c r="A317" s="59"/>
      <c r="B317" s="5"/>
      <c r="C317" s="5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9"/>
      <c r="T317" s="3"/>
      <c r="U317" s="3"/>
    </row>
    <row r="318" spans="1:21" x14ac:dyDescent="0.2">
      <c r="A318" s="59"/>
      <c r="B318" s="5"/>
      <c r="C318" s="5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9"/>
      <c r="T318" s="3"/>
      <c r="U318" s="3"/>
    </row>
    <row r="319" spans="1:21" x14ac:dyDescent="0.2">
      <c r="A319" s="59"/>
      <c r="B319" s="5"/>
      <c r="C319" s="5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9"/>
      <c r="T319" s="3"/>
      <c r="U319" s="3"/>
    </row>
    <row r="320" spans="1:21" x14ac:dyDescent="0.2">
      <c r="A320" s="59"/>
      <c r="B320" s="5"/>
      <c r="C320" s="5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9"/>
      <c r="T320" s="3"/>
      <c r="U320" s="3"/>
    </row>
    <row r="321" spans="1:21" x14ac:dyDescent="0.2">
      <c r="A321" s="59"/>
      <c r="B321" s="5"/>
      <c r="C321" s="5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9"/>
      <c r="T321" s="3"/>
      <c r="U321" s="3"/>
    </row>
    <row r="322" spans="1:21" x14ac:dyDescent="0.2">
      <c r="A322" s="59"/>
      <c r="B322" s="5"/>
      <c r="C322" s="5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9"/>
      <c r="T322" s="3"/>
      <c r="U322" s="3"/>
    </row>
    <row r="323" spans="1:21" x14ac:dyDescent="0.2">
      <c r="A323" s="59"/>
      <c r="B323" s="5"/>
      <c r="C323" s="5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9"/>
      <c r="T323" s="3"/>
      <c r="U323" s="3"/>
    </row>
    <row r="324" spans="1:21" x14ac:dyDescent="0.2">
      <c r="A324" s="59"/>
      <c r="B324" s="5"/>
      <c r="C324" s="5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9"/>
      <c r="T324" s="3"/>
      <c r="U324" s="3"/>
    </row>
    <row r="325" spans="1:21" x14ac:dyDescent="0.2">
      <c r="A325" s="59"/>
      <c r="B325" s="5"/>
      <c r="C325" s="5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9"/>
      <c r="T325" s="3"/>
      <c r="U325" s="3"/>
    </row>
    <row r="326" spans="1:21" x14ac:dyDescent="0.2">
      <c r="A326" s="59"/>
      <c r="B326" s="5"/>
      <c r="C326" s="5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9"/>
      <c r="T326" s="3"/>
      <c r="U326" s="3"/>
    </row>
    <row r="327" spans="1:21" x14ac:dyDescent="0.2">
      <c r="A327" s="59"/>
      <c r="B327" s="5"/>
      <c r="C327" s="5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9"/>
      <c r="T327" s="3"/>
      <c r="U327" s="3"/>
    </row>
    <row r="328" spans="1:21" x14ac:dyDescent="0.2">
      <c r="A328" s="59"/>
      <c r="B328" s="5"/>
      <c r="C328" s="5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9"/>
      <c r="T328" s="3"/>
      <c r="U328" s="3"/>
    </row>
    <row r="329" spans="1:21" x14ac:dyDescent="0.2">
      <c r="A329" s="59"/>
      <c r="B329" s="5"/>
      <c r="C329" s="5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9"/>
      <c r="T329" s="3"/>
      <c r="U329" s="3"/>
    </row>
    <row r="330" spans="1:21" x14ac:dyDescent="0.2">
      <c r="A330" s="59"/>
      <c r="B330" s="5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9"/>
      <c r="T330" s="3"/>
      <c r="U330" s="3"/>
    </row>
    <row r="331" spans="1:21" x14ac:dyDescent="0.2">
      <c r="A331" s="59"/>
      <c r="B331" s="5"/>
      <c r="C331" s="5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9"/>
      <c r="T331" s="3"/>
      <c r="U331" s="3"/>
    </row>
    <row r="332" spans="1:21" x14ac:dyDescent="0.2">
      <c r="A332" s="59"/>
      <c r="B332" s="5"/>
      <c r="C332" s="5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9"/>
      <c r="T332" s="3"/>
      <c r="U332" s="3"/>
    </row>
    <row r="333" spans="1:21" x14ac:dyDescent="0.2">
      <c r="A333" s="59"/>
      <c r="B333" s="5"/>
      <c r="C333" s="5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9"/>
      <c r="T333" s="3"/>
      <c r="U333" s="3"/>
    </row>
    <row r="334" spans="1:21" x14ac:dyDescent="0.2">
      <c r="A334" s="59"/>
      <c r="B334" s="5"/>
      <c r="C334" s="5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9"/>
      <c r="T334" s="3"/>
      <c r="U334" s="3"/>
    </row>
    <row r="335" spans="1:21" x14ac:dyDescent="0.2">
      <c r="A335" s="59"/>
      <c r="B335" s="5"/>
      <c r="C335" s="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9"/>
      <c r="T335" s="3"/>
      <c r="U335" s="3"/>
    </row>
    <row r="336" spans="1:21" x14ac:dyDescent="0.2">
      <c r="A336" s="59"/>
      <c r="B336" s="5"/>
      <c r="C336" s="5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9"/>
      <c r="T336" s="3"/>
      <c r="U336" s="3"/>
    </row>
    <row r="337" spans="1:21" x14ac:dyDescent="0.2">
      <c r="A337" s="59"/>
      <c r="B337" s="5"/>
      <c r="C337" s="5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9"/>
      <c r="T337" s="3"/>
      <c r="U337" s="3"/>
    </row>
    <row r="338" spans="1:21" x14ac:dyDescent="0.2">
      <c r="A338" s="59"/>
      <c r="B338" s="5"/>
      <c r="C338" s="5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9"/>
      <c r="T338" s="3"/>
      <c r="U338" s="3"/>
    </row>
    <row r="339" spans="1:21" x14ac:dyDescent="0.2">
      <c r="A339" s="59"/>
      <c r="B339" s="5"/>
      <c r="C339" s="5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9"/>
      <c r="T339" s="3"/>
      <c r="U339" s="3"/>
    </row>
    <row r="340" spans="1:21" x14ac:dyDescent="0.2">
      <c r="A340" s="59"/>
      <c r="B340" s="5"/>
      <c r="C340" s="5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9"/>
      <c r="T340" s="3"/>
      <c r="U340" s="3"/>
    </row>
    <row r="341" spans="1:21" x14ac:dyDescent="0.2">
      <c r="A341" s="59"/>
      <c r="B341" s="5"/>
      <c r="C341" s="5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9"/>
      <c r="T341" s="3"/>
      <c r="U341" s="3"/>
    </row>
    <row r="342" spans="1:21" x14ac:dyDescent="0.2">
      <c r="A342" s="59"/>
      <c r="B342" s="5"/>
      <c r="C342" s="5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9"/>
      <c r="T342" s="3"/>
      <c r="U342" s="3"/>
    </row>
    <row r="343" spans="1:21" x14ac:dyDescent="0.2">
      <c r="A343" s="59"/>
      <c r="B343" s="5"/>
      <c r="C343" s="5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9"/>
      <c r="T343" s="3"/>
      <c r="U343" s="3"/>
    </row>
    <row r="344" spans="1:21" x14ac:dyDescent="0.2">
      <c r="A344" s="59"/>
      <c r="B344" s="5"/>
      <c r="C344" s="5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9"/>
      <c r="T344" s="3"/>
      <c r="U344" s="3"/>
    </row>
    <row r="345" spans="1:21" x14ac:dyDescent="0.2">
      <c r="A345" s="59"/>
      <c r="B345" s="5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9"/>
      <c r="T345" s="3"/>
      <c r="U345" s="3"/>
    </row>
    <row r="346" spans="1:21" x14ac:dyDescent="0.2">
      <c r="A346" s="59"/>
      <c r="B346" s="5"/>
      <c r="C346" s="5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9"/>
      <c r="T346" s="3"/>
      <c r="U346" s="3"/>
    </row>
    <row r="347" spans="1:21" x14ac:dyDescent="0.2">
      <c r="A347" s="59"/>
      <c r="B347" s="5"/>
      <c r="C347" s="5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9"/>
      <c r="T347" s="3"/>
      <c r="U347" s="3"/>
    </row>
    <row r="348" spans="1:21" x14ac:dyDescent="0.2">
      <c r="A348" s="59"/>
      <c r="B348" s="5"/>
      <c r="C348" s="5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9"/>
      <c r="T348" s="3"/>
      <c r="U348" s="3"/>
    </row>
    <row r="349" spans="1:21" x14ac:dyDescent="0.2">
      <c r="A349" s="59"/>
      <c r="B349" s="5"/>
      <c r="C349" s="5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9"/>
      <c r="T349" s="3"/>
      <c r="U349" s="3"/>
    </row>
    <row r="350" spans="1:21" x14ac:dyDescent="0.2">
      <c r="A350" s="59"/>
      <c r="B350" s="5"/>
      <c r="C350" s="5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9"/>
      <c r="T350" s="3"/>
      <c r="U350" s="3"/>
    </row>
    <row r="351" spans="1:21" x14ac:dyDescent="0.2">
      <c r="A351" s="59"/>
      <c r="B351" s="5"/>
      <c r="C351" s="5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9"/>
      <c r="T351" s="3"/>
      <c r="U351" s="3"/>
    </row>
    <row r="352" spans="1:21" x14ac:dyDescent="0.2">
      <c r="A352" s="59"/>
      <c r="B352" s="5"/>
      <c r="C352" s="5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9"/>
      <c r="T352" s="3"/>
      <c r="U352" s="3"/>
    </row>
    <row r="353" spans="1:21" x14ac:dyDescent="0.2">
      <c r="A353" s="59"/>
      <c r="B353" s="5"/>
      <c r="C353" s="5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9"/>
      <c r="T353" s="3"/>
      <c r="U353" s="3"/>
    </row>
    <row r="354" spans="1:21" x14ac:dyDescent="0.2">
      <c r="A354" s="59"/>
      <c r="B354" s="5"/>
      <c r="C354" s="5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9"/>
      <c r="T354" s="3"/>
      <c r="U354" s="3"/>
    </row>
    <row r="355" spans="1:21" x14ac:dyDescent="0.2">
      <c r="A355" s="59"/>
      <c r="B355" s="5"/>
      <c r="C355" s="5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9"/>
      <c r="T355" s="3"/>
      <c r="U355" s="3"/>
    </row>
    <row r="356" spans="1:21" x14ac:dyDescent="0.2">
      <c r="A356" s="59"/>
      <c r="B356" s="5"/>
      <c r="C356" s="5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9"/>
      <c r="T356" s="3"/>
      <c r="U356" s="3"/>
    </row>
    <row r="357" spans="1:21" x14ac:dyDescent="0.2">
      <c r="A357" s="59"/>
      <c r="B357" s="5"/>
      <c r="C357" s="5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9"/>
      <c r="T357" s="3"/>
      <c r="U357" s="3"/>
    </row>
    <row r="358" spans="1:21" x14ac:dyDescent="0.2">
      <c r="A358" s="59"/>
      <c r="B358" s="5"/>
      <c r="C358" s="5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9"/>
      <c r="T358" s="3"/>
      <c r="U358" s="3"/>
    </row>
    <row r="359" spans="1:21" x14ac:dyDescent="0.2">
      <c r="A359" s="59"/>
      <c r="B359" s="5"/>
      <c r="C359" s="5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9"/>
      <c r="T359" s="3"/>
      <c r="U359" s="3"/>
    </row>
    <row r="360" spans="1:21" x14ac:dyDescent="0.2">
      <c r="A360" s="59"/>
      <c r="B360" s="5"/>
      <c r="C360" s="5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9"/>
      <c r="T360" s="3"/>
      <c r="U360" s="3"/>
    </row>
    <row r="361" spans="1:21" x14ac:dyDescent="0.2">
      <c r="A361" s="59"/>
      <c r="B361" s="5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9"/>
      <c r="T361" s="3"/>
      <c r="U361" s="3"/>
    </row>
    <row r="362" spans="1:21" x14ac:dyDescent="0.2">
      <c r="A362" s="59"/>
      <c r="B362" s="5"/>
      <c r="C362" s="5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9"/>
      <c r="T362" s="3"/>
      <c r="U362" s="3"/>
    </row>
    <row r="363" spans="1:21" x14ac:dyDescent="0.2">
      <c r="A363" s="59"/>
      <c r="B363" s="5"/>
      <c r="C363" s="5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9"/>
      <c r="T363" s="3"/>
      <c r="U363" s="3"/>
    </row>
    <row r="364" spans="1:21" x14ac:dyDescent="0.2">
      <c r="A364" s="59"/>
      <c r="B364" s="5"/>
      <c r="C364" s="5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9"/>
      <c r="T364" s="3"/>
      <c r="U364" s="3"/>
    </row>
    <row r="365" spans="1:21" x14ac:dyDescent="0.2">
      <c r="A365" s="59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9"/>
      <c r="T365" s="3"/>
      <c r="U365" s="3"/>
    </row>
    <row r="366" spans="1:21" x14ac:dyDescent="0.2">
      <c r="A366" s="59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9"/>
      <c r="T366" s="3"/>
      <c r="U366" s="3"/>
    </row>
    <row r="367" spans="1:21" x14ac:dyDescent="0.2">
      <c r="A367" s="59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9"/>
      <c r="T367" s="3"/>
      <c r="U367" s="3"/>
    </row>
    <row r="368" spans="1:21" x14ac:dyDescent="0.2">
      <c r="A368" s="59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9"/>
      <c r="T368" s="3"/>
      <c r="U368" s="3"/>
    </row>
    <row r="369" spans="1:21" x14ac:dyDescent="0.2">
      <c r="A369" s="59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9"/>
      <c r="T369" s="3"/>
      <c r="U369" s="3"/>
    </row>
    <row r="370" spans="1:21" x14ac:dyDescent="0.2">
      <c r="A370" s="59"/>
      <c r="B370" s="5"/>
      <c r="C370" s="5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9"/>
      <c r="T370" s="3"/>
      <c r="U370" s="3"/>
    </row>
    <row r="371" spans="1:21" x14ac:dyDescent="0.2">
      <c r="A371" s="59"/>
      <c r="B371" s="5"/>
      <c r="C371" s="5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9"/>
      <c r="T371" s="3"/>
      <c r="U371" s="3"/>
    </row>
    <row r="372" spans="1:21" x14ac:dyDescent="0.2">
      <c r="A372" s="59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9"/>
      <c r="T372" s="3"/>
      <c r="U372" s="3"/>
    </row>
    <row r="373" spans="1:21" x14ac:dyDescent="0.2">
      <c r="A373" s="59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9"/>
      <c r="T373" s="3"/>
      <c r="U373" s="3"/>
    </row>
    <row r="374" spans="1:21" x14ac:dyDescent="0.2">
      <c r="A374" s="59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9"/>
      <c r="T374" s="3"/>
      <c r="U374" s="3"/>
    </row>
    <row r="375" spans="1:21" x14ac:dyDescent="0.2">
      <c r="A375" s="59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9"/>
      <c r="T375" s="3"/>
      <c r="U375" s="3"/>
    </row>
    <row r="376" spans="1:21" x14ac:dyDescent="0.2">
      <c r="A376" s="59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9"/>
      <c r="T376" s="3"/>
      <c r="U376" s="3"/>
    </row>
    <row r="377" spans="1:21" x14ac:dyDescent="0.2">
      <c r="A377" s="59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9"/>
      <c r="T377" s="3"/>
      <c r="U377" s="3"/>
    </row>
    <row r="378" spans="1:21" x14ac:dyDescent="0.2">
      <c r="A378" s="59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9"/>
      <c r="T378" s="3"/>
      <c r="U378" s="3"/>
    </row>
    <row r="379" spans="1:21" x14ac:dyDescent="0.2">
      <c r="A379" s="59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9"/>
      <c r="T379" s="3"/>
      <c r="U379" s="3"/>
    </row>
    <row r="380" spans="1:21" x14ac:dyDescent="0.2">
      <c r="A380" s="59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9"/>
      <c r="T380" s="3"/>
      <c r="U380" s="3"/>
    </row>
    <row r="381" spans="1:21" x14ac:dyDescent="0.2">
      <c r="A381" s="59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9"/>
      <c r="T381" s="3"/>
      <c r="U381" s="3"/>
    </row>
    <row r="382" spans="1:21" x14ac:dyDescent="0.2">
      <c r="A382" s="59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9"/>
      <c r="T382" s="3"/>
      <c r="U382" s="3"/>
    </row>
    <row r="383" spans="1:21" x14ac:dyDescent="0.2">
      <c r="A383" s="59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9"/>
      <c r="T383" s="3"/>
      <c r="U383" s="3"/>
    </row>
    <row r="384" spans="1:21" x14ac:dyDescent="0.2">
      <c r="A384" s="59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9"/>
      <c r="T384" s="3"/>
      <c r="U384" s="3"/>
    </row>
    <row r="385" spans="1:21" x14ac:dyDescent="0.2">
      <c r="A385" s="59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9"/>
      <c r="T385" s="3"/>
      <c r="U385" s="3"/>
    </row>
    <row r="386" spans="1:21" x14ac:dyDescent="0.2">
      <c r="A386" s="59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9"/>
      <c r="T386" s="3"/>
      <c r="U386" s="3"/>
    </row>
    <row r="387" spans="1:21" x14ac:dyDescent="0.2">
      <c r="A387" s="59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9"/>
      <c r="T387" s="3"/>
      <c r="U387" s="3"/>
    </row>
    <row r="388" spans="1:21" x14ac:dyDescent="0.2">
      <c r="A388" s="59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9"/>
      <c r="T388" s="3"/>
      <c r="U388" s="3"/>
    </row>
    <row r="389" spans="1:21" x14ac:dyDescent="0.2">
      <c r="A389" s="59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9"/>
      <c r="T389" s="3"/>
      <c r="U389" s="3"/>
    </row>
    <row r="390" spans="1:21" x14ac:dyDescent="0.2">
      <c r="A390" s="59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9"/>
      <c r="T390" s="3"/>
      <c r="U390" s="3"/>
    </row>
    <row r="391" spans="1:21" x14ac:dyDescent="0.2">
      <c r="A391" s="59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9"/>
      <c r="T391" s="3"/>
      <c r="U391" s="3"/>
    </row>
    <row r="392" spans="1:21" x14ac:dyDescent="0.2">
      <c r="A392" s="59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9"/>
      <c r="T392" s="3"/>
      <c r="U392" s="3"/>
    </row>
    <row r="393" spans="1:21" x14ac:dyDescent="0.2">
      <c r="A393" s="59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9"/>
      <c r="T393" s="3"/>
      <c r="U393" s="3"/>
    </row>
    <row r="394" spans="1:21" x14ac:dyDescent="0.2">
      <c r="A394" s="59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9"/>
      <c r="T394" s="3"/>
      <c r="U394" s="3"/>
    </row>
    <row r="395" spans="1:21" x14ac:dyDescent="0.2">
      <c r="A395" s="59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9"/>
      <c r="T395" s="3"/>
      <c r="U395" s="3"/>
    </row>
    <row r="396" spans="1:21" x14ac:dyDescent="0.2">
      <c r="A396" s="59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9"/>
      <c r="T396" s="3"/>
      <c r="U396" s="3"/>
    </row>
    <row r="397" spans="1:21" x14ac:dyDescent="0.2">
      <c r="A397" s="59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9"/>
      <c r="T397" s="3"/>
      <c r="U397" s="3"/>
    </row>
    <row r="398" spans="1:21" x14ac:dyDescent="0.2">
      <c r="A398" s="59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9"/>
      <c r="T398" s="3"/>
      <c r="U398" s="3"/>
    </row>
    <row r="399" spans="1:21" x14ac:dyDescent="0.2">
      <c r="A399" s="59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9"/>
      <c r="T399" s="3"/>
      <c r="U399" s="3"/>
    </row>
    <row r="400" spans="1:21" x14ac:dyDescent="0.2">
      <c r="A400" s="59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9"/>
      <c r="T400" s="3"/>
      <c r="U400" s="3"/>
    </row>
    <row r="401" spans="1:21" x14ac:dyDescent="0.2">
      <c r="A401" s="59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9"/>
      <c r="T401" s="3"/>
      <c r="U401" s="3"/>
    </row>
    <row r="402" spans="1:21" x14ac:dyDescent="0.2">
      <c r="A402" s="59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9"/>
      <c r="T402" s="3"/>
      <c r="U402" s="3"/>
    </row>
    <row r="403" spans="1:21" x14ac:dyDescent="0.2">
      <c r="A403" s="59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9"/>
      <c r="T403" s="3"/>
      <c r="U403" s="3"/>
    </row>
    <row r="404" spans="1:21" x14ac:dyDescent="0.2">
      <c r="A404" s="59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9"/>
      <c r="T404" s="3"/>
      <c r="U404" s="3"/>
    </row>
    <row r="405" spans="1:21" x14ac:dyDescent="0.2">
      <c r="A405" s="59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9"/>
      <c r="T405" s="3"/>
      <c r="U405" s="3"/>
    </row>
    <row r="406" spans="1:21" x14ac:dyDescent="0.2">
      <c r="A406" s="59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9"/>
      <c r="T406" s="3"/>
      <c r="U406" s="3"/>
    </row>
    <row r="407" spans="1:21" x14ac:dyDescent="0.2">
      <c r="A407" s="59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9"/>
      <c r="T407" s="3"/>
      <c r="U407" s="3"/>
    </row>
    <row r="408" spans="1:21" x14ac:dyDescent="0.2">
      <c r="A408" s="59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9"/>
      <c r="T408" s="3"/>
      <c r="U408" s="3"/>
    </row>
    <row r="409" spans="1:21" x14ac:dyDescent="0.2">
      <c r="A409" s="59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9"/>
      <c r="T409" s="3"/>
      <c r="U409" s="3"/>
    </row>
    <row r="410" spans="1:21" x14ac:dyDescent="0.2">
      <c r="A410" s="59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9"/>
      <c r="T410" s="3"/>
      <c r="U410" s="3"/>
    </row>
    <row r="411" spans="1:21" x14ac:dyDescent="0.2">
      <c r="A411" s="59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9"/>
      <c r="T411" s="3"/>
      <c r="U411" s="3"/>
    </row>
    <row r="412" spans="1:21" x14ac:dyDescent="0.2">
      <c r="A412" s="59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9"/>
      <c r="T412" s="3"/>
      <c r="U412" s="3"/>
    </row>
    <row r="413" spans="1:21" x14ac:dyDescent="0.2">
      <c r="A413" s="59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9"/>
      <c r="T413" s="3"/>
      <c r="U413" s="3"/>
    </row>
    <row r="414" spans="1:21" x14ac:dyDescent="0.2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3"/>
      <c r="U414" s="3"/>
    </row>
    <row r="415" spans="1:21" x14ac:dyDescent="0.2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3"/>
      <c r="U415" s="3"/>
    </row>
    <row r="416" spans="1:21" x14ac:dyDescent="0.2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3"/>
      <c r="U416" s="3"/>
    </row>
    <row r="417" spans="1:21" x14ac:dyDescent="0.2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3"/>
      <c r="U417" s="3"/>
    </row>
    <row r="418" spans="1:21" x14ac:dyDescent="0.2">
      <c r="C418" s="1"/>
    </row>
  </sheetData>
  <sheetProtection selectLockedCells="1"/>
  <mergeCells count="1">
    <mergeCell ref="D12:R12"/>
  </mergeCells>
  <conditionalFormatting sqref="B14:R14 B15:C413">
    <cfRule type="expression" dxfId="73" priority="1" stopIfTrue="1">
      <formula>$G$21&gt;1</formula>
    </cfRule>
    <cfRule type="expression" dxfId="72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D15:R413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60" orientation="portrait" r:id="rId1"/>
  <headerFooter alignWithMargins="0">
    <oddFooter>&amp;LElektrizitätstarife 2009&amp;C&amp;F&amp;R&amp;D
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altText="?">
                <anchor moveWithCells="1">
                  <from>
                    <xdr:col>16</xdr:col>
                    <xdr:colOff>0</xdr:colOff>
                    <xdr:row>11</xdr:row>
                    <xdr:rowOff>19050</xdr:rowOff>
                  </from>
                  <to>
                    <xdr:col>18</xdr:col>
                    <xdr:colOff>0</xdr:colOff>
                    <xdr:row>11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Line="0" autoPict="0" macro="[0]!goto_Kontaktdaten">
                <anchor moveWithCells="1" sizeWithCells="1">
                  <from>
                    <xdr:col>15</xdr:col>
                    <xdr:colOff>95250</xdr:colOff>
                    <xdr:row>1</xdr:row>
                    <xdr:rowOff>66675</xdr:rowOff>
                  </from>
                  <to>
                    <xdr:col>16</xdr:col>
                    <xdr:colOff>257175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Button 3">
              <controlPr defaultSize="0" print="0" autoFill="0" autoLine="0" autoPict="0" macro="[0]!goto_H1">
                <anchor moveWithCells="1" sizeWithCells="1">
                  <from>
                    <xdr:col>16</xdr:col>
                    <xdr:colOff>342900</xdr:colOff>
                    <xdr:row>1</xdr:row>
                    <xdr:rowOff>66675</xdr:rowOff>
                  </from>
                  <to>
                    <xdr:col>18</xdr:col>
                    <xdr:colOff>114300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Button 4">
              <controlPr defaultSize="0" print="0" autoFill="0" autoPict="0" macro="[0]!Kategorien_HC" altText="?">
                <anchor moveWithCells="1">
                  <from>
                    <xdr:col>16</xdr:col>
                    <xdr:colOff>0</xdr:colOff>
                    <xdr:row>11</xdr:row>
                    <xdr:rowOff>19050</xdr:rowOff>
                  </from>
                  <to>
                    <xdr:col>18</xdr:col>
                    <xdr:colOff>0</xdr:colOff>
                    <xdr:row>11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3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E27" sqref="E2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179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1600</v>
      </c>
      <c r="F46" s="81">
        <v>125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1600</v>
      </c>
      <c r="F47" s="20">
        <v>125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250</v>
      </c>
      <c r="F48" s="81">
        <v>30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330</v>
      </c>
      <c r="F49" s="20">
        <v>40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1550</v>
      </c>
      <c r="F50" s="81">
        <v>125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1550</v>
      </c>
      <c r="F51" s="20">
        <v>125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200</v>
      </c>
      <c r="F52" s="81">
        <v>30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280</v>
      </c>
      <c r="F53" s="20">
        <v>40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8000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37" priority="1" stopIfTrue="1">
      <formula>$G$19&gt;1</formula>
    </cfRule>
    <cfRule type="expression" dxfId="3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Button 1">
              <controlPr defaultSize="0" print="0" autoFill="0" autoLine="0" autoPict="0" macro="[0]!goto_C1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180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176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30000</v>
      </c>
      <c r="C14" s="9" t="s">
        <v>148</v>
      </c>
      <c r="D14" s="9">
        <v>15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6660</v>
      </c>
      <c r="G17" s="41" t="s">
        <v>90</v>
      </c>
      <c r="H17" s="41">
        <v>350</v>
      </c>
      <c r="I17" s="41" t="s">
        <v>90</v>
      </c>
      <c r="J17" s="92">
        <v>7010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6210</v>
      </c>
      <c r="G18" s="10" t="s">
        <v>90</v>
      </c>
      <c r="H18" s="10">
        <v>350</v>
      </c>
      <c r="I18" s="10" t="s">
        <v>90</v>
      </c>
      <c r="J18" s="20">
        <v>6560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1040</v>
      </c>
      <c r="G19" s="41" t="s">
        <v>90</v>
      </c>
      <c r="H19" s="41">
        <v>150</v>
      </c>
      <c r="I19" s="41" t="s">
        <v>90</v>
      </c>
      <c r="J19" s="92">
        <v>1190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1440</v>
      </c>
      <c r="G20" s="10" t="s">
        <v>90</v>
      </c>
      <c r="H20" s="10">
        <v>300</v>
      </c>
      <c r="I20" s="10" t="s">
        <v>90</v>
      </c>
      <c r="J20" s="20">
        <v>1740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5130</v>
      </c>
      <c r="G21" s="41" t="s">
        <v>90</v>
      </c>
      <c r="H21" s="41">
        <v>300</v>
      </c>
      <c r="I21" s="41" t="s">
        <v>90</v>
      </c>
      <c r="J21" s="92">
        <v>5430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5130</v>
      </c>
      <c r="G22" s="10" t="s">
        <v>90</v>
      </c>
      <c r="H22" s="10">
        <v>300</v>
      </c>
      <c r="I22" s="10" t="s">
        <v>90</v>
      </c>
      <c r="J22" s="20">
        <v>5430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920</v>
      </c>
      <c r="G23" s="41" t="s">
        <v>90</v>
      </c>
      <c r="H23" s="41">
        <v>150</v>
      </c>
      <c r="I23" s="41" t="s">
        <v>90</v>
      </c>
      <c r="J23" s="92">
        <v>1070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1270</v>
      </c>
      <c r="G24" s="10" t="s">
        <v>90</v>
      </c>
      <c r="H24" s="10">
        <v>300</v>
      </c>
      <c r="I24" s="10" t="s">
        <v>90</v>
      </c>
      <c r="J24" s="20">
        <v>1570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'C2_Netz'!D56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'C2_Energie'!D56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MIN(Abgaben!M15:M413)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MAX(Abgaben!M15:M413)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4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68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 macro="[0]!goto_C1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 macro="[0]!goto_C3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7" name="Button 4">
              <controlPr defaultSize="0" print="0" autoFill="0" autoLine="0" autoPict="0" macro="[0]!goto_C2_Energie">
                <anchor>
                  <from>
                    <xdr:col>8</xdr:col>
                    <xdr:colOff>152400</xdr:colOff>
                    <xdr:row>41</xdr:row>
                    <xdr:rowOff>123825</xdr:rowOff>
                  </from>
                  <to>
                    <xdr:col>10</xdr:col>
                    <xdr:colOff>533400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8" name="Button 5">
              <controlPr defaultSize="0" print="0" autoFill="0" autoLine="0" autoPict="0" macro="[0]!goto_C2_Netz">
                <anchor>
                  <from>
                    <xdr:col>8</xdr:col>
                    <xdr:colOff>133350</xdr:colOff>
                    <xdr:row>29</xdr:row>
                    <xdr:rowOff>133350</xdr:rowOff>
                  </from>
                  <to>
                    <xdr:col>10</xdr:col>
                    <xdr:colOff>514350</xdr:colOff>
                    <xdr:row>31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9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181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6"/>
      <c r="E11" s="167"/>
      <c r="F11" s="160" t="s">
        <v>133</v>
      </c>
      <c r="G11" s="166"/>
      <c r="H11" s="167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6660</v>
      </c>
      <c r="F46" s="81">
        <v>350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6210</v>
      </c>
      <c r="F47" s="20">
        <v>350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1040</v>
      </c>
      <c r="F48" s="81">
        <v>150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1440</v>
      </c>
      <c r="F49" s="20">
        <v>300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5130</v>
      </c>
      <c r="F50" s="81">
        <v>300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5130</v>
      </c>
      <c r="F51" s="20">
        <v>300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920</v>
      </c>
      <c r="F52" s="81">
        <v>150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1270</v>
      </c>
      <c r="F53" s="20">
        <v>300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30000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35" priority="1" stopIfTrue="1">
      <formula>$G$19&gt;1</formula>
    </cfRule>
    <cfRule type="expression" dxfId="34" priority="2" stopIfTrue="1">
      <formula>OR(Ne2_NL="Nein",Ne2_NL="Non")</formula>
    </cfRule>
  </conditionalFormatting>
  <dataValidations count="1">
    <dataValidation type="decimal" allowBlank="1" showInputMessage="1" showErrorMessage="1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Line="0" autoPict="0" macro="[0]!goto_C2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4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182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6660</v>
      </c>
      <c r="F46" s="81">
        <v>350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6210</v>
      </c>
      <c r="F47" s="20">
        <v>350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1040</v>
      </c>
      <c r="F48" s="81">
        <v>150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1440</v>
      </c>
      <c r="F49" s="20">
        <v>300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5130</v>
      </c>
      <c r="F50" s="81">
        <v>300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5130</v>
      </c>
      <c r="F51" s="20">
        <v>300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920</v>
      </c>
      <c r="F52" s="81">
        <v>150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1270</v>
      </c>
      <c r="F53" s="20">
        <v>300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30000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33" priority="1" stopIfTrue="1">
      <formula>$G$19&gt;1</formula>
    </cfRule>
    <cfRule type="expression" dxfId="32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 macro="[0]!goto_C2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">
    <pageSetUpPr fitToPage="1"/>
  </sheetPr>
  <dimension ref="A1:R123"/>
  <sheetViews>
    <sheetView showGridLines="0" zoomScale="70" zoomScaleNormal="70" zoomScaleSheetLayoutView="10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183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176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150000</v>
      </c>
      <c r="C14" s="9" t="s">
        <v>148</v>
      </c>
      <c r="D14" s="9">
        <v>50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30000</v>
      </c>
      <c r="G17" s="41" t="s">
        <v>90</v>
      </c>
      <c r="H17" s="92">
        <v>2000</v>
      </c>
      <c r="I17" s="41" t="s">
        <v>90</v>
      </c>
      <c r="J17" s="92">
        <v>32000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30000</v>
      </c>
      <c r="G18" s="10" t="s">
        <v>90</v>
      </c>
      <c r="H18" s="20">
        <v>2000</v>
      </c>
      <c r="I18" s="10" t="s">
        <v>90</v>
      </c>
      <c r="J18" s="20">
        <v>32000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4500</v>
      </c>
      <c r="G19" s="41" t="s">
        <v>90</v>
      </c>
      <c r="H19" s="92">
        <v>500</v>
      </c>
      <c r="I19" s="41" t="s">
        <v>90</v>
      </c>
      <c r="J19" s="92">
        <v>5000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6000</v>
      </c>
      <c r="G20" s="10" t="s">
        <v>90</v>
      </c>
      <c r="H20" s="20">
        <v>1000</v>
      </c>
      <c r="I20" s="10" t="s">
        <v>90</v>
      </c>
      <c r="J20" s="20">
        <v>7000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30000</v>
      </c>
      <c r="G21" s="41" t="s">
        <v>90</v>
      </c>
      <c r="H21" s="92">
        <v>2000</v>
      </c>
      <c r="I21" s="41" t="s">
        <v>90</v>
      </c>
      <c r="J21" s="92">
        <v>32000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30000</v>
      </c>
      <c r="G22" s="10" t="s">
        <v>90</v>
      </c>
      <c r="H22" s="20">
        <v>2000</v>
      </c>
      <c r="I22" s="10" t="s">
        <v>90</v>
      </c>
      <c r="J22" s="20">
        <v>32000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3500</v>
      </c>
      <c r="G23" s="41" t="s">
        <v>90</v>
      </c>
      <c r="H23" s="92">
        <v>500</v>
      </c>
      <c r="I23" s="41" t="s">
        <v>90</v>
      </c>
      <c r="J23" s="92">
        <v>4000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5000</v>
      </c>
      <c r="G24" s="10" t="s">
        <v>90</v>
      </c>
      <c r="H24" s="20">
        <v>1000</v>
      </c>
      <c r="I24" s="10" t="s">
        <v>90</v>
      </c>
      <c r="J24" s="20">
        <v>6000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217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'C3_Netz'!D56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102" t="s">
        <v>217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'C3_Energie'!D56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MIN(Abgaben!N15:N413)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MAX(Abgaben!N15:N413)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3"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Button 1">
              <controlPr defaultSize="0" print="0" autoFill="0" autoLine="0" autoPict="0" macro="[0]!goto_C2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Button 2">
              <controlPr defaultSize="0" print="0" autoFill="0" autoLine="0" autoPict="0" macro="[0]!goto_C4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Button 4">
              <controlPr defaultSize="0" print="0" autoFill="0" autoLine="0" autoPict="0" macro="[0]!goto_C3_Energie">
                <anchor>
                  <from>
                    <xdr:col>8</xdr:col>
                    <xdr:colOff>171450</xdr:colOff>
                    <xdr:row>41</xdr:row>
                    <xdr:rowOff>123825</xdr:rowOff>
                  </from>
                  <to>
                    <xdr:col>10</xdr:col>
                    <xdr:colOff>552450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Button 5">
              <controlPr defaultSize="0" print="0" autoFill="0" autoLine="0" autoPict="0" macro="[0]!goto_C3_Netz">
                <anchor>
                  <from>
                    <xdr:col>8</xdr:col>
                    <xdr:colOff>142875</xdr:colOff>
                    <xdr:row>29</xdr:row>
                    <xdr:rowOff>123825</xdr:rowOff>
                  </from>
                  <to>
                    <xdr:col>10</xdr:col>
                    <xdr:colOff>523875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0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184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0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30000</v>
      </c>
      <c r="F46" s="81">
        <v>2000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30000</v>
      </c>
      <c r="F47" s="20">
        <v>2000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4500</v>
      </c>
      <c r="F48" s="81">
        <v>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6000</v>
      </c>
      <c r="F49" s="20">
        <v>1000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30000</v>
      </c>
      <c r="F50" s="81">
        <v>2000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30000</v>
      </c>
      <c r="F51" s="20">
        <v>2000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3500</v>
      </c>
      <c r="F52" s="81">
        <v>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5000</v>
      </c>
      <c r="F53" s="20">
        <v>1000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150000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31" priority="1" stopIfTrue="1">
      <formula>$G$19&gt;1</formula>
    </cfRule>
    <cfRule type="expression" dxfId="3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Button 1">
              <controlPr defaultSize="0" print="0" autoFill="0" autoLine="0" autoPict="0" macro="[0]!goto_C3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5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185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30000</v>
      </c>
      <c r="F46" s="81">
        <v>2000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30000</v>
      </c>
      <c r="F47" s="20">
        <v>2000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4500</v>
      </c>
      <c r="F48" s="81">
        <v>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6000</v>
      </c>
      <c r="F49" s="20">
        <v>1000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30000</v>
      </c>
      <c r="F50" s="81">
        <v>2000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30000</v>
      </c>
      <c r="F51" s="20">
        <v>2000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3500</v>
      </c>
      <c r="F52" s="81">
        <v>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5000</v>
      </c>
      <c r="F53" s="20">
        <v>1000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150000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29" priority="1" stopIfTrue="1">
      <formula>$G$19&gt;1</formula>
    </cfRule>
    <cfRule type="expression" dxfId="2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Button 1">
              <controlPr defaultSize="0" print="0" autoFill="0" autoLine="0" autoPict="0" macro="[0]!goto_C3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186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176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500000</v>
      </c>
      <c r="C14" s="9" t="s">
        <v>148</v>
      </c>
      <c r="D14" s="9">
        <v>150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90000</v>
      </c>
      <c r="G17" s="41" t="s">
        <v>90</v>
      </c>
      <c r="H17" s="92">
        <v>5000</v>
      </c>
      <c r="I17" s="41" t="s">
        <v>90</v>
      </c>
      <c r="J17" s="92">
        <v>95000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90000</v>
      </c>
      <c r="G18" s="10" t="s">
        <v>90</v>
      </c>
      <c r="H18" s="20">
        <v>3000</v>
      </c>
      <c r="I18" s="10" t="s">
        <v>90</v>
      </c>
      <c r="J18" s="20">
        <v>93000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11000</v>
      </c>
      <c r="G19" s="41" t="s">
        <v>90</v>
      </c>
      <c r="H19" s="92">
        <v>1500</v>
      </c>
      <c r="I19" s="41" t="s">
        <v>90</v>
      </c>
      <c r="J19" s="92">
        <v>12500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62000</v>
      </c>
      <c r="G20" s="10" t="s">
        <v>90</v>
      </c>
      <c r="H20" s="20">
        <v>3000</v>
      </c>
      <c r="I20" s="10" t="s">
        <v>90</v>
      </c>
      <c r="J20" s="20">
        <v>65000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87000</v>
      </c>
      <c r="G21" s="41" t="s">
        <v>90</v>
      </c>
      <c r="H21" s="92">
        <v>3000</v>
      </c>
      <c r="I21" s="41" t="s">
        <v>90</v>
      </c>
      <c r="J21" s="92">
        <v>90000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72000</v>
      </c>
      <c r="G22" s="10" t="s">
        <v>90</v>
      </c>
      <c r="H22" s="20">
        <v>3000</v>
      </c>
      <c r="I22" s="10" t="s">
        <v>90</v>
      </c>
      <c r="J22" s="20">
        <v>75000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11000</v>
      </c>
      <c r="G23" s="41" t="s">
        <v>90</v>
      </c>
      <c r="H23" s="92">
        <v>1500</v>
      </c>
      <c r="I23" s="41" t="s">
        <v>90</v>
      </c>
      <c r="J23" s="92">
        <v>12500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53000</v>
      </c>
      <c r="G24" s="10" t="s">
        <v>90</v>
      </c>
      <c r="H24" s="20">
        <v>4000</v>
      </c>
      <c r="I24" s="10" t="s">
        <v>90</v>
      </c>
      <c r="J24" s="20">
        <v>57000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218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'C4_Netz'!D56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102" t="s">
        <v>218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'C4_Energie'!D56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MIN(Abgaben!O15:O413)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MAX(Abgaben!O15:O413)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3"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68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defaultSize="0" print="0" autoFill="0" autoLine="0" autoPict="0" macro="[0]!goto_C3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Button 2">
              <controlPr defaultSize="0" print="0" autoFill="0" autoLine="0" autoPict="0" macro="[0]!goto_C5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Button 4">
              <controlPr defaultSize="0" print="0" autoFill="0" autoLine="0" autoPict="0" macro="[0]!goto_C4_Energie">
                <anchor>
                  <from>
                    <xdr:col>8</xdr:col>
                    <xdr:colOff>171450</xdr:colOff>
                    <xdr:row>41</xdr:row>
                    <xdr:rowOff>133350</xdr:rowOff>
                  </from>
                  <to>
                    <xdr:col>10</xdr:col>
                    <xdr:colOff>552450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8" name="Button 5">
              <controlPr defaultSize="0" print="0" autoFill="0" autoLine="0" autoPict="0" macro="[0]!goto_C4_Netz">
                <anchor>
                  <from>
                    <xdr:col>8</xdr:col>
                    <xdr:colOff>171450</xdr:colOff>
                    <xdr:row>29</xdr:row>
                    <xdr:rowOff>123825</xdr:rowOff>
                  </from>
                  <to>
                    <xdr:col>10</xdr:col>
                    <xdr:colOff>552450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187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0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90000</v>
      </c>
      <c r="F46" s="81">
        <v>5000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90000</v>
      </c>
      <c r="F47" s="20">
        <v>3000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11000</v>
      </c>
      <c r="F48" s="81">
        <v>1500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62000</v>
      </c>
      <c r="F49" s="20">
        <v>3000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87000</v>
      </c>
      <c r="F50" s="81">
        <v>3000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72000</v>
      </c>
      <c r="F51" s="20">
        <v>3000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11000</v>
      </c>
      <c r="F52" s="81">
        <v>1500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53000</v>
      </c>
      <c r="F53" s="20">
        <v>4000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27" priority="1" stopIfTrue="1">
      <formula>$G$19&gt;1</formula>
    </cfRule>
    <cfRule type="expression" dxfId="2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Button 1">
              <controlPr defaultSize="0" print="0" autoFill="0" autoLine="0" autoPict="0" macro="[0]!goto_C4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6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188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90000</v>
      </c>
      <c r="F46" s="81">
        <v>5000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90000</v>
      </c>
      <c r="F47" s="20">
        <v>3000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11000</v>
      </c>
      <c r="F48" s="81">
        <v>1500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62000</v>
      </c>
      <c r="F49" s="20">
        <v>3000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87000</v>
      </c>
      <c r="F50" s="81">
        <v>3000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72000</v>
      </c>
      <c r="F51" s="20">
        <v>3000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11000</v>
      </c>
      <c r="F52" s="81">
        <v>1500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53000</v>
      </c>
      <c r="F53" s="20">
        <v>4000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25" priority="1" stopIfTrue="1">
      <formula>$G$19&gt;1</formula>
    </cfRule>
    <cfRule type="expression" dxfId="24" priority="2" stopIfTrue="1">
      <formula>OR(Ne2_NL="Nein",Ne2_NL="Non")</formula>
    </cfRule>
  </conditionalFormatting>
  <dataValidations count="1">
    <dataValidation type="decimal" allowBlank="1" showInputMessage="1" showErrorMessage="1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Line="0" autoPict="0" macro="[0]!goto_C4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3.85546875" style="7" customWidth="1"/>
    <col min="7" max="10" width="3.7109375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99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1600</v>
      </c>
      <c r="C14" s="9" t="s">
        <v>97</v>
      </c>
      <c r="D14" s="9"/>
      <c r="E14" s="9"/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>
        <v>250</v>
      </c>
      <c r="F17" s="41" t="s">
        <v>90</v>
      </c>
      <c r="G17" s="41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>
        <v>200</v>
      </c>
      <c r="F18" s="10" t="s">
        <v>90</v>
      </c>
      <c r="G18" s="1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>
        <v>300</v>
      </c>
      <c r="F19" s="41" t="s">
        <v>90</v>
      </c>
      <c r="G19" s="41"/>
      <c r="H19" s="41"/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>
        <v>120</v>
      </c>
      <c r="F20" s="10" t="s">
        <v>90</v>
      </c>
      <c r="G20" s="10"/>
      <c r="H20" s="10"/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>
        <v>220</v>
      </c>
      <c r="F21" s="41" t="s">
        <v>90</v>
      </c>
      <c r="G21" s="41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>
        <v>150</v>
      </c>
      <c r="F22" s="10" t="s">
        <v>90</v>
      </c>
      <c r="G22" s="1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>
        <v>240</v>
      </c>
      <c r="F23" s="41" t="s">
        <v>90</v>
      </c>
      <c r="G23" s="41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>
        <v>120</v>
      </c>
      <c r="F24" s="10" t="s">
        <v>90</v>
      </c>
      <c r="G24" s="10"/>
      <c r="H24" s="10"/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57"/>
      <c r="I28" s="158"/>
      <c r="J28" s="158"/>
      <c r="K28" s="158"/>
      <c r="L28" s="158"/>
      <c r="M28" s="158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54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54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H1_Netz!D55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57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57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57"/>
      <c r="I40" s="158"/>
      <c r="J40" s="158"/>
      <c r="K40" s="158"/>
      <c r="L40" s="158"/>
      <c r="M40" s="158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54"/>
      <c r="N41" s="41"/>
    </row>
    <row r="42" spans="1:14" x14ac:dyDescent="0.2">
      <c r="A42" s="41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55"/>
      <c r="N42" s="46"/>
    </row>
    <row r="43" spans="1:14" ht="12.75" customHeight="1" x14ac:dyDescent="0.2">
      <c r="A43" s="41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H1_Energie!D55</f>
        <v>0</v>
      </c>
      <c r="N43" s="46"/>
    </row>
    <row r="44" spans="1:14" ht="9.4" customHeight="1" x14ac:dyDescent="0.2">
      <c r="A44" s="41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56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MIN(Abgaben!D15:D413)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MAX(Abgaben!D15:D413)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107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9" t="s">
        <v>67</v>
      </c>
      <c r="M60" s="100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2">
    <mergeCell ref="H28:M28"/>
    <mergeCell ref="H40:M40"/>
  </mergeCells>
  <dataValidations count="2">
    <dataValidation type="decimal" allowBlank="1" showInputMessage="1" showErrorMessage="1" error="Bitte geben Sie einen Wert zwischen 0 und 99 ein!" sqref="M35 M32 M46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Line="0" autoPict="0" macro="[0]!goto_Gemeindeabgaben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Button 3">
              <controlPr defaultSize="0" print="0" autoFill="0" autoLine="0" autoPict="0" macro="[0]!goto_H2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Button 4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Button 5">
              <controlPr defaultSize="0" print="0" autoFill="0" autoLine="0" autoPict="0" macro="[0]!goto_H1_Netz">
                <anchor moveWithCells="1" sizeWithCells="1">
                  <from>
                    <xdr:col>8</xdr:col>
                    <xdr:colOff>133350</xdr:colOff>
                    <xdr:row>29</xdr:row>
                    <xdr:rowOff>133350</xdr:rowOff>
                  </from>
                  <to>
                    <xdr:col>10</xdr:col>
                    <xdr:colOff>1143000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Button 6">
              <controlPr defaultSize="0" print="0" autoFill="0" autoLine="0" autoPict="0" macro="[0]!goto_H1_Energie">
                <anchor moveWithCells="1" sizeWithCells="1">
                  <from>
                    <xdr:col>8</xdr:col>
                    <xdr:colOff>133350</xdr:colOff>
                    <xdr:row>41</xdr:row>
                    <xdr:rowOff>123825</xdr:rowOff>
                  </from>
                  <to>
                    <xdr:col>10</xdr:col>
                    <xdr:colOff>1143000</xdr:colOff>
                    <xdr:row>43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6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190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189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500000</v>
      </c>
      <c r="C14" s="9" t="s">
        <v>148</v>
      </c>
      <c r="D14" s="9">
        <v>150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90000</v>
      </c>
      <c r="G17" s="41" t="s">
        <v>90</v>
      </c>
      <c r="H17" s="92">
        <v>5000</v>
      </c>
      <c r="I17" s="41" t="s">
        <v>90</v>
      </c>
      <c r="J17" s="92">
        <v>95000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90000</v>
      </c>
      <c r="G18" s="10" t="s">
        <v>90</v>
      </c>
      <c r="H18" s="20">
        <v>3000</v>
      </c>
      <c r="I18" s="10" t="s">
        <v>90</v>
      </c>
      <c r="J18" s="20">
        <v>93000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11000</v>
      </c>
      <c r="G19" s="41" t="s">
        <v>90</v>
      </c>
      <c r="H19" s="92">
        <v>1500</v>
      </c>
      <c r="I19" s="41" t="s">
        <v>90</v>
      </c>
      <c r="J19" s="92">
        <v>12500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62000</v>
      </c>
      <c r="G20" s="10" t="s">
        <v>90</v>
      </c>
      <c r="H20" s="20">
        <v>3000</v>
      </c>
      <c r="I20" s="10" t="s">
        <v>90</v>
      </c>
      <c r="J20" s="20">
        <v>65000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87000</v>
      </c>
      <c r="G21" s="41" t="s">
        <v>90</v>
      </c>
      <c r="H21" s="92">
        <v>3000</v>
      </c>
      <c r="I21" s="41" t="s">
        <v>90</v>
      </c>
      <c r="J21" s="92">
        <v>90000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72000</v>
      </c>
      <c r="G22" s="10" t="s">
        <v>90</v>
      </c>
      <c r="H22" s="20">
        <v>3000</v>
      </c>
      <c r="I22" s="10" t="s">
        <v>90</v>
      </c>
      <c r="J22" s="20">
        <v>75000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11000</v>
      </c>
      <c r="G23" s="41" t="s">
        <v>90</v>
      </c>
      <c r="H23" s="92">
        <v>1500</v>
      </c>
      <c r="I23" s="41" t="s">
        <v>90</v>
      </c>
      <c r="J23" s="92">
        <v>12500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53000</v>
      </c>
      <c r="G24" s="10" t="s">
        <v>90</v>
      </c>
      <c r="H24" s="20">
        <v>4000</v>
      </c>
      <c r="I24" s="10" t="s">
        <v>90</v>
      </c>
      <c r="J24" s="20">
        <v>57000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218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'C5_Netz'!D56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128" t="s">
        <v>81</v>
      </c>
      <c r="M41" s="15"/>
      <c r="N41" s="41"/>
    </row>
    <row r="42" spans="1:14" x14ac:dyDescent="0.2">
      <c r="A42" s="46"/>
      <c r="B42" s="46"/>
      <c r="C42" s="102" t="s">
        <v>218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'C5_Energie'!D56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MIN(Abgaben!P15:P413)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MAX(Abgaben!P15:P413)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4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68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Line="0" autoPict="0" macro="[0]!goto_C4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Button 2">
              <controlPr defaultSize="0" print="0" autoFill="0" autoLine="0" autoPict="0" macro="[0]!goto_C6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Button 4">
              <controlPr defaultSize="0" print="0" autoFill="0" autoLine="0" autoPict="0" macro="[0]!goto_C5_Energie">
                <anchor>
                  <from>
                    <xdr:col>8</xdr:col>
                    <xdr:colOff>171450</xdr:colOff>
                    <xdr:row>41</xdr:row>
                    <xdr:rowOff>133350</xdr:rowOff>
                  </from>
                  <to>
                    <xdr:col>10</xdr:col>
                    <xdr:colOff>552450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8" name="Button 5">
              <controlPr defaultSize="0" print="0" autoFill="0" autoLine="0" autoPict="0" macro="[0]!goto_C5_Netz">
                <anchor>
                  <from>
                    <xdr:col>8</xdr:col>
                    <xdr:colOff>171450</xdr:colOff>
                    <xdr:row>29</xdr:row>
                    <xdr:rowOff>123825</xdr:rowOff>
                  </from>
                  <to>
                    <xdr:col>10</xdr:col>
                    <xdr:colOff>552450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2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191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0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90000</v>
      </c>
      <c r="F46" s="81">
        <v>5000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90000</v>
      </c>
      <c r="F47" s="20">
        <v>3000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11000</v>
      </c>
      <c r="F48" s="81">
        <v>1500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62000</v>
      </c>
      <c r="F49" s="20">
        <v>3000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87000</v>
      </c>
      <c r="F50" s="81">
        <v>3000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72000</v>
      </c>
      <c r="F51" s="20">
        <v>3000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11000</v>
      </c>
      <c r="F52" s="81">
        <v>1500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53000</v>
      </c>
      <c r="F53" s="20">
        <v>4000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23" priority="1" stopIfTrue="1">
      <formula>$G$19&gt;1</formula>
    </cfRule>
    <cfRule type="expression" dxfId="22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Button 1">
              <controlPr defaultSize="0" print="0" autoFill="0" autoLine="0" autoPict="0" macro="[0]!goto_C5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7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192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90000</v>
      </c>
      <c r="F46" s="81">
        <v>5000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90000</v>
      </c>
      <c r="F47" s="20">
        <v>3000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11000</v>
      </c>
      <c r="F48" s="81">
        <v>1500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62000</v>
      </c>
      <c r="F49" s="20">
        <v>3000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87000</v>
      </c>
      <c r="F50" s="81">
        <v>3000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72000</v>
      </c>
      <c r="F51" s="20">
        <v>3000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11000</v>
      </c>
      <c r="F52" s="81">
        <v>1500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53000</v>
      </c>
      <c r="F53" s="20">
        <v>4000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21" priority="1" stopIfTrue="1">
      <formula>$G$19&gt;1</formula>
    </cfRule>
    <cfRule type="expression" dxfId="2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Button 1">
              <controlPr defaultSize="0" print="0" autoFill="0" autoLine="0" autoPict="0" macro="[0]!goto_C5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10.7109375" style="7" customWidth="1"/>
    <col min="3" max="3" width="11.140625" style="7" customWidth="1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1" width="8.710937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193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189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1500000</v>
      </c>
      <c r="C14" s="9" t="s">
        <v>148</v>
      </c>
      <c r="D14" s="9">
        <v>400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227000</v>
      </c>
      <c r="G17" s="41" t="s">
        <v>90</v>
      </c>
      <c r="H17" s="92">
        <v>33500</v>
      </c>
      <c r="I17" s="41" t="s">
        <v>90</v>
      </c>
      <c r="J17" s="92">
        <v>260500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226500</v>
      </c>
      <c r="G18" s="10" t="s">
        <v>90</v>
      </c>
      <c r="H18" s="20">
        <v>33500</v>
      </c>
      <c r="I18" s="10" t="s">
        <v>90</v>
      </c>
      <c r="J18" s="20">
        <v>260000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150000</v>
      </c>
      <c r="G19" s="41" t="s">
        <v>90</v>
      </c>
      <c r="H19" s="92">
        <v>15000</v>
      </c>
      <c r="I19" s="41" t="s">
        <v>90</v>
      </c>
      <c r="J19" s="92">
        <v>165000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60000</v>
      </c>
      <c r="G20" s="10" t="s">
        <v>90</v>
      </c>
      <c r="H20" s="20">
        <v>5000</v>
      </c>
      <c r="I20" s="10" t="s">
        <v>90</v>
      </c>
      <c r="J20" s="20">
        <v>65000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240000</v>
      </c>
      <c r="G21" s="41" t="s">
        <v>90</v>
      </c>
      <c r="H21" s="92">
        <v>33500</v>
      </c>
      <c r="I21" s="41" t="s">
        <v>90</v>
      </c>
      <c r="J21" s="92">
        <v>273500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212500</v>
      </c>
      <c r="G22" s="10" t="s">
        <v>90</v>
      </c>
      <c r="H22" s="119">
        <v>33500</v>
      </c>
      <c r="I22" s="10" t="s">
        <v>90</v>
      </c>
      <c r="J22" s="20">
        <v>246000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150000</v>
      </c>
      <c r="G23" s="41" t="s">
        <v>90</v>
      </c>
      <c r="H23" s="92">
        <v>15000</v>
      </c>
      <c r="I23" s="41" t="s">
        <v>90</v>
      </c>
      <c r="J23" s="92">
        <v>165000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60000</v>
      </c>
      <c r="G24" s="10" t="s">
        <v>90</v>
      </c>
      <c r="H24" s="20">
        <v>5000</v>
      </c>
      <c r="I24" s="10" t="s">
        <v>90</v>
      </c>
      <c r="J24" s="20">
        <v>65000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219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'C6_Netz'!D56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102" t="s">
        <v>219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'C6_Energie'!D56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MIN(Abgaben!Q15:Q413)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MAX(Abgaben!Q15:Q413)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3">
    <dataValidation type="decimal" allowBlank="1" showInputMessage="1" showErrorMessage="1" error="Bitte geben Sie einen Wert zwischen 0 und 99 ein!" sqref="A1 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68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Line="0" autoPict="0" macro="[0]!goto_C5">
                <anchor moveWithCells="1" sizeWithCells="1">
                  <from>
                    <xdr:col>11</xdr:col>
                    <xdr:colOff>342900</xdr:colOff>
                    <xdr:row>1</xdr:row>
                    <xdr:rowOff>66675</xdr:rowOff>
                  </from>
                  <to>
                    <xdr:col>12</xdr:col>
                    <xdr:colOff>57150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Button 2">
              <controlPr defaultSize="0" print="0" autoFill="0" autoLine="0" autoPict="0" macro="[0]!goto_C7">
                <anchor moveWithCells="1" sizeWithCells="1">
                  <from>
                    <xdr:col>12</xdr:col>
                    <xdr:colOff>133350</xdr:colOff>
                    <xdr:row>1</xdr:row>
                    <xdr:rowOff>66675</xdr:rowOff>
                  </from>
                  <to>
                    <xdr:col>12</xdr:col>
                    <xdr:colOff>695325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Button 4">
              <controlPr defaultSize="0" print="0" autoFill="0" autoLine="0" autoPict="0" macro="[0]!goto_C6_Energie">
                <anchor>
                  <from>
                    <xdr:col>8</xdr:col>
                    <xdr:colOff>180975</xdr:colOff>
                    <xdr:row>41</xdr:row>
                    <xdr:rowOff>104775</xdr:rowOff>
                  </from>
                  <to>
                    <xdr:col>10</xdr:col>
                    <xdr:colOff>561975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Button 5">
              <controlPr defaultSize="0" print="0" autoFill="0" autoLine="0" autoPict="0" macro="[0]!goto_C6_Netz">
                <anchor>
                  <from>
                    <xdr:col>8</xdr:col>
                    <xdr:colOff>180975</xdr:colOff>
                    <xdr:row>29</xdr:row>
                    <xdr:rowOff>123825</xdr:rowOff>
                  </from>
                  <to>
                    <xdr:col>10</xdr:col>
                    <xdr:colOff>561975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3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194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0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227000</v>
      </c>
      <c r="F46" s="81">
        <v>33500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226500</v>
      </c>
      <c r="F47" s="20">
        <v>33500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150000</v>
      </c>
      <c r="F48" s="81">
        <v>15000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60000</v>
      </c>
      <c r="F49" s="20">
        <v>5000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240000</v>
      </c>
      <c r="F50" s="81">
        <v>33500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212500</v>
      </c>
      <c r="F51" s="20">
        <v>33500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150000</v>
      </c>
      <c r="F52" s="81">
        <v>15000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60000</v>
      </c>
      <c r="F53" s="20">
        <v>5000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1500000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19" priority="1" stopIfTrue="1">
      <formula>$G$19&gt;1</formula>
    </cfRule>
    <cfRule type="expression" dxfId="1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Button 1">
              <controlPr defaultSize="0" print="0" autoFill="0" autoLine="0" autoPict="0" macro="[0]!goto_C6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8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:H37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195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227000</v>
      </c>
      <c r="F46" s="81">
        <v>33500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226500</v>
      </c>
      <c r="F47" s="20">
        <v>33500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150000</v>
      </c>
      <c r="F48" s="81">
        <v>15000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60000</v>
      </c>
      <c r="F49" s="20">
        <v>5000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240000</v>
      </c>
      <c r="F50" s="81">
        <v>33500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212500</v>
      </c>
      <c r="F51" s="20">
        <v>33500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150000</v>
      </c>
      <c r="F52" s="81">
        <v>15000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60000</v>
      </c>
      <c r="F53" s="20">
        <v>5000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1500000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17" priority="1" stopIfTrue="1">
      <formula>$G$19&gt;1</formula>
    </cfRule>
    <cfRule type="expression" dxfId="1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Line="0" autoPict="0" macro="[0]!goto_C6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8">
    <pageSetUpPr fitToPage="1"/>
  </sheetPr>
  <dimension ref="A1:R123"/>
  <sheetViews>
    <sheetView showGridLines="0" zoomScale="70" zoomScaleNormal="70" workbookViewId="0">
      <pane ySplit="8" topLeftCell="A9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10.7109375" style="7" customWidth="1"/>
    <col min="3" max="3" width="11.140625" style="7" customWidth="1"/>
    <col min="4" max="4" width="8.7109375" style="7" customWidth="1"/>
    <col min="5" max="5" width="19.7109375" style="7" customWidth="1"/>
    <col min="6" max="6" width="10.7109375" style="7" customWidth="1"/>
    <col min="7" max="7" width="11.140625" style="7" customWidth="1"/>
    <col min="8" max="9" width="7.7109375" style="7" customWidth="1"/>
    <col min="10" max="10" width="9.42578125" style="7" customWidth="1"/>
    <col min="11" max="11" width="8.140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196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189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SUM(J17:J24)</f>
        <v>7500000.0000000009</v>
      </c>
      <c r="C14" s="9" t="s">
        <v>148</v>
      </c>
      <c r="D14" s="9">
        <v>1630</v>
      </c>
      <c r="E14" s="9" t="s">
        <v>175</v>
      </c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65" t="s">
        <v>174</v>
      </c>
      <c r="G16" s="165"/>
      <c r="H16" s="165" t="s">
        <v>173</v>
      </c>
      <c r="I16" s="165"/>
      <c r="J16" s="165" t="s">
        <v>76</v>
      </c>
      <c r="K16" s="165"/>
      <c r="L16" s="23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/>
      <c r="F17" s="92">
        <v>897253.10687087988</v>
      </c>
      <c r="G17" s="41" t="s">
        <v>90</v>
      </c>
      <c r="H17" s="92">
        <v>211734.96023588249</v>
      </c>
      <c r="I17" s="41" t="s">
        <v>90</v>
      </c>
      <c r="J17" s="92">
        <v>1108988.0671067624</v>
      </c>
      <c r="K17" s="41" t="s">
        <v>90</v>
      </c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/>
      <c r="F18" s="20">
        <v>935560.78752696898</v>
      </c>
      <c r="G18" s="10" t="s">
        <v>90</v>
      </c>
      <c r="H18" s="20">
        <v>215194.63375870034</v>
      </c>
      <c r="I18" s="10" t="s">
        <v>90</v>
      </c>
      <c r="J18" s="20">
        <v>1150755.4212856693</v>
      </c>
      <c r="K18" s="10" t="s">
        <v>90</v>
      </c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/>
      <c r="F19" s="92">
        <v>453805.70914573979</v>
      </c>
      <c r="G19" s="41" t="s">
        <v>90</v>
      </c>
      <c r="H19" s="92">
        <v>128852.07120767851</v>
      </c>
      <c r="I19" s="41" t="s">
        <v>90</v>
      </c>
      <c r="J19" s="92">
        <v>582657.78035341832</v>
      </c>
      <c r="K19" s="41" t="s">
        <v>90</v>
      </c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/>
      <c r="F20" s="20">
        <v>672509.51585372165</v>
      </c>
      <c r="G20" s="10" t="s">
        <v>90</v>
      </c>
      <c r="H20" s="20">
        <v>235089.21540042828</v>
      </c>
      <c r="I20" s="10" t="s">
        <v>90</v>
      </c>
      <c r="J20" s="20">
        <v>907598.73125414993</v>
      </c>
      <c r="K20" s="10" t="s">
        <v>90</v>
      </c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/>
      <c r="F21" s="92">
        <v>897253.10687087988</v>
      </c>
      <c r="G21" s="41" t="s">
        <v>90</v>
      </c>
      <c r="H21" s="92">
        <v>211734.96023588249</v>
      </c>
      <c r="I21" s="41" t="s">
        <v>90</v>
      </c>
      <c r="J21" s="92">
        <v>1108988.0671067624</v>
      </c>
      <c r="K21" s="41" t="s">
        <v>90</v>
      </c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/>
      <c r="F22" s="20">
        <v>935560.78752696898</v>
      </c>
      <c r="G22" s="10" t="s">
        <v>90</v>
      </c>
      <c r="H22" s="20">
        <v>215194.63375870034</v>
      </c>
      <c r="I22" s="10" t="s">
        <v>90</v>
      </c>
      <c r="J22" s="20">
        <v>1150755.4212856693</v>
      </c>
      <c r="K22" s="10" t="s">
        <v>90</v>
      </c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/>
      <c r="F23" s="92">
        <v>453805.70914573979</v>
      </c>
      <c r="G23" s="41" t="s">
        <v>90</v>
      </c>
      <c r="H23" s="92">
        <v>128852.07120767851</v>
      </c>
      <c r="I23" s="41" t="s">
        <v>90</v>
      </c>
      <c r="J23" s="92">
        <v>582657.78035341832</v>
      </c>
      <c r="K23" s="41" t="s">
        <v>90</v>
      </c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/>
      <c r="F24" s="20">
        <v>672509.51585372165</v>
      </c>
      <c r="G24" s="10" t="s">
        <v>90</v>
      </c>
      <c r="H24" s="20">
        <v>235089.21540042828</v>
      </c>
      <c r="I24" s="10" t="s">
        <v>90</v>
      </c>
      <c r="J24" s="20">
        <v>907598.73125414993</v>
      </c>
      <c r="K24" s="10" t="s">
        <v>90</v>
      </c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102" t="s">
        <v>220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'C7_Netz'!D56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102" t="s">
        <v>220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'C7_Energie'!D56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((M41+M42)/(B14)*100)+M43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 t="s">
        <v>74</v>
      </c>
      <c r="K51" s="41"/>
      <c r="L51" s="72" t="s">
        <v>67</v>
      </c>
      <c r="M51" s="73">
        <f>MIN(Abgaben!R15:R413)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 t="s">
        <v>72</v>
      </c>
      <c r="K52" s="41"/>
      <c r="L52" s="42" t="s">
        <v>67</v>
      </c>
      <c r="M52" s="74">
        <f>MAX(Abgaben!R15:R413)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 t="s">
        <v>69</v>
      </c>
      <c r="K59" s="41"/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 t="s">
        <v>68</v>
      </c>
      <c r="K60" s="41"/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5">
    <mergeCell ref="H40:M40"/>
    <mergeCell ref="F16:G16"/>
    <mergeCell ref="H16:I16"/>
    <mergeCell ref="J16:K16"/>
    <mergeCell ref="H28:M28"/>
  </mergeCells>
  <dataValidations count="4">
    <dataValidation type="decimal" allowBlank="1" showInputMessage="1" showErrorMessage="1" sqref="A1">
      <formula1>0</formula1>
      <formula2>99</formula2>
    </dataValidation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99'999 ein!" sqref="M29:M30 M41:M42">
      <formula1>0</formula1>
      <formula2>999999</formula2>
    </dataValidation>
    <dataValidation type="decimal" allowBlank="1" showInputMessage="1" showErrorMessage="1" error="Bitte geben Sie einen Wert zwischen 0 und 9'999 ein!" sqref="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68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Line="0" autoPict="0" macro="[0]!goto_C6">
                <anchor moveWithCells="1" sizeWithCells="1">
                  <from>
                    <xdr:col>11</xdr:col>
                    <xdr:colOff>342900</xdr:colOff>
                    <xdr:row>1</xdr:row>
                    <xdr:rowOff>66675</xdr:rowOff>
                  </from>
                  <to>
                    <xdr:col>12</xdr:col>
                    <xdr:colOff>57150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Button 2">
              <controlPr defaultSize="0" print="0" autoFill="0" autoLine="0" autoPict="0" macro="[0]!goto_Tarifübersicht">
                <anchor moveWithCells="1" sizeWithCells="1">
                  <from>
                    <xdr:col>12</xdr:col>
                    <xdr:colOff>133350</xdr:colOff>
                    <xdr:row>1</xdr:row>
                    <xdr:rowOff>66675</xdr:rowOff>
                  </from>
                  <to>
                    <xdr:col>12</xdr:col>
                    <xdr:colOff>695325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Button 3">
              <controlPr defaultSize="0" print="0" autoFill="0" autoPict="0" macro="[0]!Kategorien_C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Button 4">
              <controlPr defaultSize="0" print="0" autoFill="0" autoLine="0" autoPict="0" macro="[0]!goto_C7_Energie">
                <anchor>
                  <from>
                    <xdr:col>8</xdr:col>
                    <xdr:colOff>209550</xdr:colOff>
                    <xdr:row>41</xdr:row>
                    <xdr:rowOff>104775</xdr:rowOff>
                  </from>
                  <to>
                    <xdr:col>10</xdr:col>
                    <xdr:colOff>533400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Button 5">
              <controlPr defaultSize="0" print="0" autoFill="0" autoLine="0" autoPict="0" macro="[0]!goto_C7_Netz">
                <anchor>
                  <from>
                    <xdr:col>8</xdr:col>
                    <xdr:colOff>209550</xdr:colOff>
                    <xdr:row>29</xdr:row>
                    <xdr:rowOff>133350</xdr:rowOff>
                  </from>
                  <to>
                    <xdr:col>10</xdr:col>
                    <xdr:colOff>552450</xdr:colOff>
                    <xdr:row>31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4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F29" sqref="F29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197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0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29"/>
      <c r="D14" s="36"/>
      <c r="E14" s="27"/>
      <c r="F14" s="29"/>
      <c r="G14" s="28"/>
      <c r="H14" s="27"/>
      <c r="I14" s="41"/>
      <c r="J14" s="41"/>
      <c r="K14" s="41"/>
    </row>
    <row r="15" spans="1:11" x14ac:dyDescent="0.2">
      <c r="A15" s="41"/>
      <c r="B15" s="20" t="s">
        <v>128</v>
      </c>
      <c r="C15" s="35"/>
      <c r="D15" s="34"/>
      <c r="E15" s="33"/>
      <c r="F15" s="35"/>
      <c r="G15" s="34"/>
      <c r="H15" s="33"/>
      <c r="I15" s="41"/>
      <c r="J15" s="41"/>
      <c r="K15" s="41"/>
    </row>
    <row r="16" spans="1:11" x14ac:dyDescent="0.2">
      <c r="A16" s="41"/>
      <c r="B16" s="20" t="s">
        <v>127</v>
      </c>
      <c r="C16" s="35"/>
      <c r="D16" s="34"/>
      <c r="E16" s="33"/>
      <c r="F16" s="35"/>
      <c r="G16" s="34"/>
      <c r="H16" s="33"/>
      <c r="I16" s="41"/>
      <c r="J16" s="41"/>
      <c r="K16" s="41"/>
    </row>
    <row r="17" spans="1:11" x14ac:dyDescent="0.2">
      <c r="A17" s="41"/>
      <c r="B17" s="20" t="s">
        <v>126</v>
      </c>
      <c r="C17" s="35"/>
      <c r="D17" s="34"/>
      <c r="E17" s="33"/>
      <c r="F17" s="35"/>
      <c r="G17" s="34"/>
      <c r="H17" s="33"/>
      <c r="I17" s="41"/>
      <c r="J17" s="41"/>
      <c r="K17" s="41"/>
    </row>
    <row r="18" spans="1:11" x14ac:dyDescent="0.2">
      <c r="A18" s="41"/>
      <c r="B18" s="20" t="s">
        <v>125</v>
      </c>
      <c r="C18" s="35"/>
      <c r="D18" s="34"/>
      <c r="E18" s="33"/>
      <c r="F18" s="35"/>
      <c r="G18" s="34"/>
      <c r="H18" s="33"/>
      <c r="I18" s="41"/>
      <c r="J18" s="41"/>
      <c r="K18" s="41"/>
    </row>
    <row r="19" spans="1:11" x14ac:dyDescent="0.2">
      <c r="A19" s="41"/>
      <c r="B19" s="20" t="s">
        <v>124</v>
      </c>
      <c r="C19" s="26"/>
      <c r="D19" s="25"/>
      <c r="E19" s="24"/>
      <c r="F19" s="26"/>
      <c r="G19" s="25"/>
      <c r="H19" s="24"/>
      <c r="I19" s="41"/>
      <c r="J19" s="41"/>
      <c r="K19" s="41"/>
    </row>
    <row r="20" spans="1:11" x14ac:dyDescent="0.2">
      <c r="A20" s="58"/>
      <c r="B20" s="58" t="s">
        <v>123</v>
      </c>
      <c r="C20" s="29"/>
      <c r="D20" s="28"/>
      <c r="E20" s="27"/>
      <c r="F20" s="29"/>
      <c r="G20" s="28"/>
      <c r="H20" s="27"/>
      <c r="I20" s="41"/>
      <c r="J20" s="41"/>
      <c r="K20" s="41"/>
    </row>
    <row r="21" spans="1:11" x14ac:dyDescent="0.2">
      <c r="A21" s="58"/>
      <c r="B21" s="58" t="s">
        <v>122</v>
      </c>
      <c r="C21" s="35"/>
      <c r="D21" s="34"/>
      <c r="E21" s="33"/>
      <c r="F21" s="35"/>
      <c r="G21" s="34"/>
      <c r="H21" s="33"/>
      <c r="I21" s="41"/>
      <c r="J21" s="41"/>
      <c r="K21" s="41"/>
    </row>
    <row r="22" spans="1:11" x14ac:dyDescent="0.2">
      <c r="A22" s="58"/>
      <c r="B22" s="58" t="s">
        <v>121</v>
      </c>
      <c r="C22" s="35"/>
      <c r="D22" s="34"/>
      <c r="E22" s="33"/>
      <c r="F22" s="35"/>
      <c r="G22" s="34"/>
      <c r="H22" s="33"/>
      <c r="I22" s="41"/>
      <c r="J22" s="41"/>
      <c r="K22" s="41"/>
    </row>
    <row r="23" spans="1:11" x14ac:dyDescent="0.2">
      <c r="A23" s="58"/>
      <c r="B23" s="58" t="s">
        <v>120</v>
      </c>
      <c r="C23" s="35"/>
      <c r="D23" s="34"/>
      <c r="E23" s="33"/>
      <c r="F23" s="35"/>
      <c r="G23" s="34"/>
      <c r="H23" s="33"/>
      <c r="I23" s="41"/>
      <c r="J23" s="41"/>
      <c r="K23" s="41"/>
    </row>
    <row r="24" spans="1:11" x14ac:dyDescent="0.2">
      <c r="A24" s="41"/>
      <c r="B24" s="58" t="s">
        <v>119</v>
      </c>
      <c r="C24" s="35"/>
      <c r="D24" s="34"/>
      <c r="E24" s="33"/>
      <c r="F24" s="35"/>
      <c r="G24" s="34"/>
      <c r="H24" s="33"/>
      <c r="I24" s="41"/>
      <c r="J24" s="41"/>
      <c r="K24" s="41"/>
    </row>
    <row r="25" spans="1:11" x14ac:dyDescent="0.2">
      <c r="A25" s="41"/>
      <c r="B25" s="58" t="s">
        <v>118</v>
      </c>
      <c r="C25" s="26"/>
      <c r="D25" s="25"/>
      <c r="E25" s="24"/>
      <c r="F25" s="26"/>
      <c r="G25" s="25"/>
      <c r="H25" s="24"/>
      <c r="I25" s="41"/>
      <c r="J25" s="41"/>
      <c r="K25" s="41"/>
    </row>
    <row r="26" spans="1:11" x14ac:dyDescent="0.2">
      <c r="A26" s="41"/>
      <c r="B26" s="20" t="s">
        <v>117</v>
      </c>
      <c r="C26" s="29"/>
      <c r="D26" s="28"/>
      <c r="E26" s="27"/>
      <c r="F26" s="29"/>
      <c r="G26" s="28"/>
      <c r="H26" s="27"/>
      <c r="I26" s="41"/>
      <c r="J26" s="41"/>
      <c r="K26" s="41"/>
    </row>
    <row r="27" spans="1:11" x14ac:dyDescent="0.2">
      <c r="A27" s="41"/>
      <c r="B27" s="20" t="s">
        <v>116</v>
      </c>
      <c r="C27" s="35"/>
      <c r="D27" s="34"/>
      <c r="E27" s="33"/>
      <c r="F27" s="35"/>
      <c r="G27" s="34"/>
      <c r="H27" s="33"/>
      <c r="I27" s="41"/>
      <c r="J27" s="41"/>
      <c r="K27" s="41"/>
    </row>
    <row r="28" spans="1:11" x14ac:dyDescent="0.2">
      <c r="A28" s="41"/>
      <c r="B28" s="20" t="s">
        <v>115</v>
      </c>
      <c r="C28" s="35"/>
      <c r="D28" s="34"/>
      <c r="E28" s="33"/>
      <c r="F28" s="35"/>
      <c r="G28" s="34"/>
      <c r="H28" s="33"/>
      <c r="I28" s="41"/>
      <c r="J28" s="41"/>
      <c r="K28" s="41"/>
    </row>
    <row r="29" spans="1:11" x14ac:dyDescent="0.2">
      <c r="A29" s="41"/>
      <c r="B29" s="20" t="s">
        <v>114</v>
      </c>
      <c r="C29" s="35"/>
      <c r="D29" s="34"/>
      <c r="E29" s="33"/>
      <c r="F29" s="35"/>
      <c r="G29" s="34"/>
      <c r="H29" s="33"/>
      <c r="I29" s="41"/>
      <c r="J29" s="41"/>
      <c r="K29" s="41"/>
    </row>
    <row r="30" spans="1:11" x14ac:dyDescent="0.2">
      <c r="A30" s="41"/>
      <c r="B30" s="20" t="s">
        <v>113</v>
      </c>
      <c r="C30" s="35"/>
      <c r="D30" s="34"/>
      <c r="E30" s="33"/>
      <c r="F30" s="35"/>
      <c r="G30" s="34"/>
      <c r="H30" s="33"/>
      <c r="I30" s="41"/>
      <c r="J30" s="41"/>
      <c r="K30" s="41"/>
    </row>
    <row r="31" spans="1:11" x14ac:dyDescent="0.2">
      <c r="A31" s="41"/>
      <c r="B31" s="20" t="s">
        <v>112</v>
      </c>
      <c r="C31" s="26"/>
      <c r="D31" s="25"/>
      <c r="E31" s="24"/>
      <c r="F31" s="26"/>
      <c r="G31" s="25"/>
      <c r="H31" s="24"/>
      <c r="I31" s="41"/>
      <c r="J31" s="41"/>
      <c r="K31" s="41"/>
    </row>
    <row r="32" spans="1:11" x14ac:dyDescent="0.2">
      <c r="A32" s="41"/>
      <c r="B32" s="58" t="s">
        <v>111</v>
      </c>
      <c r="C32" s="29"/>
      <c r="D32" s="28"/>
      <c r="E32" s="27"/>
      <c r="F32" s="29"/>
      <c r="G32" s="28"/>
      <c r="H32" s="27"/>
      <c r="I32" s="41"/>
      <c r="J32" s="41"/>
      <c r="K32" s="41"/>
    </row>
    <row r="33" spans="1:11" x14ac:dyDescent="0.2">
      <c r="A33" s="41"/>
      <c r="B33" s="58" t="s">
        <v>110</v>
      </c>
      <c r="C33" s="35"/>
      <c r="D33" s="34"/>
      <c r="E33" s="33"/>
      <c r="F33" s="35"/>
      <c r="G33" s="34"/>
      <c r="H33" s="33"/>
      <c r="I33" s="41"/>
      <c r="J33" s="41"/>
      <c r="K33" s="41"/>
    </row>
    <row r="34" spans="1:11" x14ac:dyDescent="0.2">
      <c r="A34" s="41"/>
      <c r="B34" s="58" t="s">
        <v>109</v>
      </c>
      <c r="C34" s="35"/>
      <c r="D34" s="34"/>
      <c r="E34" s="33"/>
      <c r="F34" s="35"/>
      <c r="G34" s="34"/>
      <c r="H34" s="33"/>
      <c r="I34" s="41"/>
      <c r="J34" s="41"/>
      <c r="K34" s="41"/>
    </row>
    <row r="35" spans="1:11" x14ac:dyDescent="0.2">
      <c r="A35" s="41"/>
      <c r="B35" s="58" t="s">
        <v>108</v>
      </c>
      <c r="C35" s="32"/>
      <c r="D35" s="31"/>
      <c r="E35" s="30"/>
      <c r="F35" s="32"/>
      <c r="G35" s="31"/>
      <c r="H35" s="30"/>
      <c r="I35" s="41"/>
      <c r="J35" s="41"/>
      <c r="K35" s="41"/>
    </row>
    <row r="36" spans="1:11" x14ac:dyDescent="0.2">
      <c r="A36" s="41"/>
      <c r="B36" s="20" t="s">
        <v>107</v>
      </c>
      <c r="C36" s="29"/>
      <c r="D36" s="28"/>
      <c r="E36" s="27"/>
      <c r="F36" s="29"/>
      <c r="G36" s="28"/>
      <c r="H36" s="27"/>
      <c r="I36" s="41"/>
      <c r="J36" s="41"/>
      <c r="K36" s="41"/>
    </row>
    <row r="37" spans="1:11" x14ac:dyDescent="0.2">
      <c r="A37" s="41"/>
      <c r="B37" s="20" t="s">
        <v>106</v>
      </c>
      <c r="C37" s="26"/>
      <c r="D37" s="25"/>
      <c r="E37" s="24"/>
      <c r="F37" s="26"/>
      <c r="G37" s="25"/>
      <c r="H37" s="24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897253</v>
      </c>
      <c r="F46" s="81">
        <v>211734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935561</v>
      </c>
      <c r="F47" s="20">
        <v>215195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453806</v>
      </c>
      <c r="F48" s="81">
        <v>128852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672510</v>
      </c>
      <c r="F49" s="20">
        <v>235089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897253</v>
      </c>
      <c r="F50" s="81">
        <v>211734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935561</v>
      </c>
      <c r="F51" s="20">
        <v>215195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453806</v>
      </c>
      <c r="F52" s="81">
        <v>128852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672510</v>
      </c>
      <c r="F53" s="20">
        <v>235089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7500000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15" priority="1" stopIfTrue="1">
      <formula>$G$19&gt;1</formula>
    </cfRule>
    <cfRule type="expression" dxfId="14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Button 1">
              <controlPr defaultSize="0" print="0" autoFill="0" autoLine="0" autoPict="0" macro="[0]!goto_C7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9">
    <pageSetUpPr fitToPage="1"/>
  </sheetPr>
  <dimension ref="A1:K60"/>
  <sheetViews>
    <sheetView showGridLines="0" workbookViewId="0">
      <pane ySplit="8" topLeftCell="A12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1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28.9" customHeight="1" x14ac:dyDescent="0.2">
      <c r="A10" s="41"/>
      <c r="B10" s="41"/>
      <c r="C10" s="159" t="s">
        <v>198</v>
      </c>
      <c r="D10" s="159"/>
      <c r="E10" s="159"/>
      <c r="F10" s="159"/>
      <c r="G10" s="159"/>
      <c r="H10" s="159"/>
      <c r="I10" s="41"/>
      <c r="J10" s="41"/>
      <c r="K10" s="41"/>
    </row>
    <row r="11" spans="1:11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  <c r="J11" s="41"/>
      <c r="K11" s="41"/>
    </row>
    <row r="12" spans="1:11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  <c r="J12" s="41"/>
      <c r="K12" s="41"/>
    </row>
    <row r="13" spans="1:11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  <c r="J13" s="41"/>
      <c r="K13" s="41"/>
    </row>
    <row r="14" spans="1:11" x14ac:dyDescent="0.2">
      <c r="A14" s="41"/>
      <c r="B14" s="20" t="s">
        <v>129</v>
      </c>
      <c r="C14" s="35"/>
      <c r="D14" s="35"/>
      <c r="E14" s="35"/>
      <c r="F14" s="35"/>
      <c r="G14" s="35"/>
      <c r="H14" s="35"/>
      <c r="I14" s="41"/>
      <c r="J14" s="41"/>
      <c r="K14" s="41"/>
    </row>
    <row r="15" spans="1:11" x14ac:dyDescent="0.2">
      <c r="A15" s="41"/>
      <c r="B15" s="20" t="s">
        <v>128</v>
      </c>
      <c r="C15" s="35"/>
      <c r="D15" s="35"/>
      <c r="E15" s="35"/>
      <c r="F15" s="35"/>
      <c r="G15" s="35"/>
      <c r="H15" s="35"/>
      <c r="I15" s="41"/>
      <c r="J15" s="41"/>
      <c r="K15" s="41"/>
    </row>
    <row r="16" spans="1:11" x14ac:dyDescent="0.2">
      <c r="A16" s="41"/>
      <c r="B16" s="20" t="s">
        <v>127</v>
      </c>
      <c r="C16" s="35"/>
      <c r="D16" s="35"/>
      <c r="E16" s="35"/>
      <c r="F16" s="35"/>
      <c r="G16" s="35"/>
      <c r="H16" s="35"/>
      <c r="I16" s="41"/>
      <c r="J16" s="41"/>
      <c r="K16" s="41"/>
    </row>
    <row r="17" spans="1:11" x14ac:dyDescent="0.2">
      <c r="A17" s="41"/>
      <c r="B17" s="20" t="s">
        <v>126</v>
      </c>
      <c r="C17" s="35"/>
      <c r="D17" s="35"/>
      <c r="E17" s="35"/>
      <c r="F17" s="35"/>
      <c r="G17" s="35"/>
      <c r="H17" s="35"/>
      <c r="I17" s="41"/>
      <c r="J17" s="41"/>
      <c r="K17" s="41"/>
    </row>
    <row r="18" spans="1:11" x14ac:dyDescent="0.2">
      <c r="A18" s="41"/>
      <c r="B18" s="20" t="s">
        <v>125</v>
      </c>
      <c r="C18" s="35"/>
      <c r="D18" s="35"/>
      <c r="E18" s="35"/>
      <c r="F18" s="35"/>
      <c r="G18" s="35"/>
      <c r="H18" s="35"/>
      <c r="I18" s="41"/>
      <c r="J18" s="41"/>
      <c r="K18" s="41"/>
    </row>
    <row r="19" spans="1:11" x14ac:dyDescent="0.2">
      <c r="A19" s="41"/>
      <c r="B19" s="20" t="s">
        <v>124</v>
      </c>
      <c r="C19" s="35"/>
      <c r="D19" s="35"/>
      <c r="E19" s="35"/>
      <c r="F19" s="35"/>
      <c r="G19" s="35"/>
      <c r="H19" s="35"/>
      <c r="I19" s="41"/>
      <c r="J19" s="41"/>
      <c r="K19" s="41"/>
    </row>
    <row r="20" spans="1:11" x14ac:dyDescent="0.2">
      <c r="A20" s="58"/>
      <c r="B20" s="58" t="s">
        <v>123</v>
      </c>
      <c r="C20" s="35"/>
      <c r="D20" s="35"/>
      <c r="E20" s="35"/>
      <c r="F20" s="35"/>
      <c r="G20" s="35"/>
      <c r="H20" s="35"/>
      <c r="I20" s="41"/>
      <c r="J20" s="41"/>
      <c r="K20" s="41"/>
    </row>
    <row r="21" spans="1:11" x14ac:dyDescent="0.2">
      <c r="A21" s="58"/>
      <c r="B21" s="58" t="s">
        <v>122</v>
      </c>
      <c r="C21" s="35"/>
      <c r="D21" s="35"/>
      <c r="E21" s="35"/>
      <c r="F21" s="35"/>
      <c r="G21" s="35"/>
      <c r="H21" s="35"/>
      <c r="I21" s="41"/>
      <c r="J21" s="41"/>
      <c r="K21" s="41"/>
    </row>
    <row r="22" spans="1:11" x14ac:dyDescent="0.2">
      <c r="A22" s="58"/>
      <c r="B22" s="58" t="s">
        <v>121</v>
      </c>
      <c r="C22" s="35"/>
      <c r="D22" s="35"/>
      <c r="E22" s="35"/>
      <c r="F22" s="35"/>
      <c r="G22" s="35"/>
      <c r="H22" s="35"/>
      <c r="I22" s="41"/>
      <c r="J22" s="41"/>
      <c r="K22" s="41"/>
    </row>
    <row r="23" spans="1:11" x14ac:dyDescent="0.2">
      <c r="A23" s="58"/>
      <c r="B23" s="58" t="s">
        <v>120</v>
      </c>
      <c r="C23" s="35"/>
      <c r="D23" s="35"/>
      <c r="E23" s="35"/>
      <c r="F23" s="35"/>
      <c r="G23" s="35"/>
      <c r="H23" s="35"/>
      <c r="I23" s="41"/>
      <c r="J23" s="41"/>
      <c r="K23" s="41"/>
    </row>
    <row r="24" spans="1:11" x14ac:dyDescent="0.2">
      <c r="A24" s="41"/>
      <c r="B24" s="58" t="s">
        <v>119</v>
      </c>
      <c r="C24" s="35"/>
      <c r="D24" s="35"/>
      <c r="E24" s="35"/>
      <c r="F24" s="35"/>
      <c r="G24" s="35"/>
      <c r="H24" s="35"/>
      <c r="I24" s="41"/>
      <c r="J24" s="41"/>
      <c r="K24" s="41"/>
    </row>
    <row r="25" spans="1:11" x14ac:dyDescent="0.2">
      <c r="A25" s="41"/>
      <c r="B25" s="58" t="s">
        <v>118</v>
      </c>
      <c r="C25" s="35"/>
      <c r="D25" s="35"/>
      <c r="E25" s="35"/>
      <c r="F25" s="35"/>
      <c r="G25" s="35"/>
      <c r="H25" s="35"/>
      <c r="I25" s="41"/>
      <c r="J25" s="41"/>
      <c r="K25" s="41"/>
    </row>
    <row r="26" spans="1:11" x14ac:dyDescent="0.2">
      <c r="A26" s="41"/>
      <c r="B26" s="20" t="s">
        <v>117</v>
      </c>
      <c r="C26" s="35"/>
      <c r="D26" s="35"/>
      <c r="E26" s="35"/>
      <c r="F26" s="35"/>
      <c r="G26" s="35"/>
      <c r="H26" s="35"/>
      <c r="I26" s="41"/>
      <c r="J26" s="41"/>
      <c r="K26" s="41"/>
    </row>
    <row r="27" spans="1:11" x14ac:dyDescent="0.2">
      <c r="A27" s="41"/>
      <c r="B27" s="20" t="s">
        <v>116</v>
      </c>
      <c r="C27" s="35"/>
      <c r="D27" s="35"/>
      <c r="E27" s="35"/>
      <c r="F27" s="35"/>
      <c r="G27" s="35"/>
      <c r="H27" s="35"/>
      <c r="I27" s="41"/>
      <c r="J27" s="41"/>
      <c r="K27" s="41"/>
    </row>
    <row r="28" spans="1:11" x14ac:dyDescent="0.2">
      <c r="A28" s="41"/>
      <c r="B28" s="20" t="s">
        <v>115</v>
      </c>
      <c r="C28" s="35"/>
      <c r="D28" s="35"/>
      <c r="E28" s="35"/>
      <c r="F28" s="35"/>
      <c r="G28" s="35"/>
      <c r="H28" s="35"/>
      <c r="I28" s="41"/>
      <c r="J28" s="41"/>
      <c r="K28" s="41"/>
    </row>
    <row r="29" spans="1:11" x14ac:dyDescent="0.2">
      <c r="A29" s="41"/>
      <c r="B29" s="20" t="s">
        <v>114</v>
      </c>
      <c r="C29" s="35"/>
      <c r="D29" s="35"/>
      <c r="E29" s="35"/>
      <c r="F29" s="35"/>
      <c r="G29" s="35"/>
      <c r="H29" s="35"/>
      <c r="I29" s="41"/>
      <c r="J29" s="41"/>
      <c r="K29" s="41"/>
    </row>
    <row r="30" spans="1:11" x14ac:dyDescent="0.2">
      <c r="A30" s="41"/>
      <c r="B30" s="20" t="s">
        <v>113</v>
      </c>
      <c r="C30" s="35"/>
      <c r="D30" s="35"/>
      <c r="E30" s="35"/>
      <c r="F30" s="35"/>
      <c r="G30" s="35"/>
      <c r="H30" s="35"/>
      <c r="I30" s="41"/>
      <c r="J30" s="41"/>
      <c r="K30" s="41"/>
    </row>
    <row r="31" spans="1:11" x14ac:dyDescent="0.2">
      <c r="A31" s="41"/>
      <c r="B31" s="20" t="s">
        <v>112</v>
      </c>
      <c r="C31" s="35"/>
      <c r="D31" s="35"/>
      <c r="E31" s="35"/>
      <c r="F31" s="35"/>
      <c r="G31" s="35"/>
      <c r="H31" s="35"/>
      <c r="I31" s="41"/>
      <c r="J31" s="41"/>
      <c r="K31" s="41"/>
    </row>
    <row r="32" spans="1:11" x14ac:dyDescent="0.2">
      <c r="A32" s="41"/>
      <c r="B32" s="58" t="s">
        <v>111</v>
      </c>
      <c r="C32" s="35"/>
      <c r="D32" s="35"/>
      <c r="E32" s="35"/>
      <c r="F32" s="35"/>
      <c r="G32" s="35"/>
      <c r="H32" s="35"/>
      <c r="I32" s="41"/>
      <c r="J32" s="41"/>
      <c r="K32" s="41"/>
    </row>
    <row r="33" spans="1:11" x14ac:dyDescent="0.2">
      <c r="A33" s="41"/>
      <c r="B33" s="58" t="s">
        <v>110</v>
      </c>
      <c r="C33" s="35"/>
      <c r="D33" s="35"/>
      <c r="E33" s="35"/>
      <c r="F33" s="35"/>
      <c r="G33" s="35"/>
      <c r="H33" s="35"/>
      <c r="I33" s="41"/>
      <c r="J33" s="41"/>
      <c r="K33" s="41"/>
    </row>
    <row r="34" spans="1:11" x14ac:dyDescent="0.2">
      <c r="A34" s="41"/>
      <c r="B34" s="58" t="s">
        <v>109</v>
      </c>
      <c r="C34" s="35"/>
      <c r="D34" s="35"/>
      <c r="E34" s="35"/>
      <c r="F34" s="35"/>
      <c r="G34" s="35"/>
      <c r="H34" s="35"/>
      <c r="I34" s="41"/>
      <c r="J34" s="41"/>
      <c r="K34" s="41"/>
    </row>
    <row r="35" spans="1:11" x14ac:dyDescent="0.2">
      <c r="A35" s="41"/>
      <c r="B35" s="58" t="s">
        <v>108</v>
      </c>
      <c r="C35" s="35"/>
      <c r="D35" s="35"/>
      <c r="E35" s="35"/>
      <c r="F35" s="35"/>
      <c r="G35" s="35"/>
      <c r="H35" s="35"/>
      <c r="I35" s="41"/>
      <c r="J35" s="41"/>
      <c r="K35" s="41"/>
    </row>
    <row r="36" spans="1:11" x14ac:dyDescent="0.2">
      <c r="A36" s="41"/>
      <c r="B36" s="20" t="s">
        <v>107</v>
      </c>
      <c r="C36" s="35"/>
      <c r="D36" s="35"/>
      <c r="E36" s="35"/>
      <c r="F36" s="35"/>
      <c r="G36" s="35"/>
      <c r="H36" s="35"/>
      <c r="I36" s="41"/>
      <c r="J36" s="41"/>
      <c r="K36" s="41"/>
    </row>
    <row r="37" spans="1:11" x14ac:dyDescent="0.2">
      <c r="A37" s="41"/>
      <c r="B37" s="20" t="s">
        <v>106</v>
      </c>
      <c r="C37" s="35"/>
      <c r="D37" s="35"/>
      <c r="E37" s="35"/>
      <c r="F37" s="35"/>
      <c r="G37" s="35"/>
      <c r="H37" s="35"/>
      <c r="I37" s="41"/>
      <c r="J37" s="41"/>
      <c r="K37" s="41"/>
    </row>
    <row r="38" spans="1:11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1:11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</row>
    <row r="40" spans="1:1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  <c r="J41" s="41"/>
      <c r="K41" s="41"/>
    </row>
    <row r="42" spans="1:11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x14ac:dyDescent="0.2">
      <c r="A43" s="41"/>
      <c r="B43" s="81"/>
      <c r="C43" s="81"/>
      <c r="D43" s="81"/>
      <c r="E43" s="81" t="s">
        <v>174</v>
      </c>
      <c r="F43" s="81" t="s">
        <v>173</v>
      </c>
      <c r="G43" s="81"/>
      <c r="H43" s="81"/>
      <c r="I43" s="81"/>
      <c r="J43" s="81"/>
      <c r="K43" s="41"/>
    </row>
    <row r="44" spans="1:11" x14ac:dyDescent="0.2">
      <c r="A44" s="41"/>
      <c r="B44" s="81"/>
      <c r="C44" s="81"/>
      <c r="D44" s="81"/>
      <c r="E44" s="81"/>
      <c r="F44" s="81"/>
      <c r="G44" s="81"/>
      <c r="H44" s="81"/>
      <c r="I44" s="81"/>
      <c r="J44" s="81"/>
      <c r="K44" s="41"/>
    </row>
    <row r="45" spans="1:11" x14ac:dyDescent="0.2">
      <c r="A45" s="41"/>
      <c r="B45" s="81"/>
      <c r="C45" s="81"/>
      <c r="D45" s="81"/>
      <c r="E45" s="81" t="s">
        <v>104</v>
      </c>
      <c r="F45" s="81" t="s">
        <v>104</v>
      </c>
      <c r="G45" s="81" t="s">
        <v>103</v>
      </c>
      <c r="H45" s="81" t="s">
        <v>103</v>
      </c>
      <c r="I45" s="81"/>
      <c r="J45" s="81" t="s">
        <v>102</v>
      </c>
      <c r="K45" s="41"/>
    </row>
    <row r="46" spans="1:11" x14ac:dyDescent="0.2">
      <c r="A46" s="41"/>
      <c r="B46" s="41" t="s">
        <v>96</v>
      </c>
      <c r="C46" s="41"/>
      <c r="D46" s="58" t="s">
        <v>94</v>
      </c>
      <c r="E46" s="95">
        <v>897253.10687087988</v>
      </c>
      <c r="F46" s="81">
        <v>211734.96023588249</v>
      </c>
      <c r="G46" s="82">
        <f>(SUM($C$20:$C$25)/6)</f>
        <v>0</v>
      </c>
      <c r="H46" s="82">
        <f>(SUM($D$20:$D$25)/6+SUM($E$20:$E$25)/6)/2</f>
        <v>0</v>
      </c>
      <c r="I46" s="82"/>
      <c r="J46" s="82">
        <f t="shared" ref="J46:J53" si="0">(E46*G46/100)+(F46*H46/100)</f>
        <v>0</v>
      </c>
      <c r="K46" s="41"/>
    </row>
    <row r="47" spans="1:11" x14ac:dyDescent="0.2">
      <c r="A47" s="41"/>
      <c r="B47" s="41"/>
      <c r="C47" s="41"/>
      <c r="D47" s="20" t="s">
        <v>93</v>
      </c>
      <c r="E47" s="20">
        <v>935560.78752696898</v>
      </c>
      <c r="F47" s="20">
        <v>215194.63375870034</v>
      </c>
      <c r="G47" s="19">
        <f>(SUM($C$26:$C$31)/6)</f>
        <v>0</v>
      </c>
      <c r="H47" s="19">
        <f>(SUM($D$26:$D$31)/6+SUM($E$26:$E$31)/6)/2</f>
        <v>0</v>
      </c>
      <c r="I47" s="19"/>
      <c r="J47" s="19">
        <f t="shared" si="0"/>
        <v>0</v>
      </c>
      <c r="K47" s="41"/>
    </row>
    <row r="48" spans="1:11" x14ac:dyDescent="0.2">
      <c r="A48" s="41"/>
      <c r="B48" s="41"/>
      <c r="C48" s="41"/>
      <c r="D48" s="58" t="s">
        <v>92</v>
      </c>
      <c r="E48" s="95">
        <v>453805.70914573979</v>
      </c>
      <c r="F48" s="81">
        <v>128852.07120767851</v>
      </c>
      <c r="G48" s="82">
        <f>(SUM($C$32:$C$35)/4)</f>
        <v>0</v>
      </c>
      <c r="H48" s="82">
        <f>(SUM($D$32:$D$35)/4+SUM($E$32:$E$35)/4)/2</f>
        <v>0</v>
      </c>
      <c r="I48" s="82"/>
      <c r="J48" s="82">
        <f t="shared" si="0"/>
        <v>0</v>
      </c>
      <c r="K48" s="41"/>
    </row>
    <row r="49" spans="1:11" x14ac:dyDescent="0.2">
      <c r="A49" s="41"/>
      <c r="B49" s="41"/>
      <c r="C49" s="41"/>
      <c r="D49" s="20" t="s">
        <v>91</v>
      </c>
      <c r="E49" s="20">
        <v>672509.51585372165</v>
      </c>
      <c r="F49" s="20">
        <v>235089.21540042828</v>
      </c>
      <c r="G49" s="19">
        <f>SUM($C$36:$C$37,$C$14:$C$19)/8</f>
        <v>0</v>
      </c>
      <c r="H49" s="19">
        <f>(SUM($D$36:$D$37,$D$14:$D$19)/8+SUM($E$36:$E$37,$E$14:$E$19)/8)/2</f>
        <v>0</v>
      </c>
      <c r="I49" s="19"/>
      <c r="J49" s="19">
        <f t="shared" si="0"/>
        <v>0</v>
      </c>
      <c r="K49" s="41"/>
    </row>
    <row r="50" spans="1:11" x14ac:dyDescent="0.2">
      <c r="A50" s="41"/>
      <c r="B50" s="41" t="s">
        <v>95</v>
      </c>
      <c r="C50" s="41"/>
      <c r="D50" s="58" t="s">
        <v>94</v>
      </c>
      <c r="E50" s="95">
        <v>897253.10687087988</v>
      </c>
      <c r="F50" s="81">
        <v>211734.96023588249</v>
      </c>
      <c r="G50" s="82">
        <f>(SUM($F$20:$F$25)/6)</f>
        <v>0</v>
      </c>
      <c r="H50" s="82">
        <f>(SUM($G$20:$G$25)/6+SUM($H$20:$H$25)/6)/2</f>
        <v>0</v>
      </c>
      <c r="I50" s="82"/>
      <c r="J50" s="82">
        <f t="shared" si="0"/>
        <v>0</v>
      </c>
      <c r="K50" s="41"/>
    </row>
    <row r="51" spans="1:11" x14ac:dyDescent="0.2">
      <c r="A51" s="41"/>
      <c r="B51" s="41"/>
      <c r="C51" s="41"/>
      <c r="D51" s="20" t="s">
        <v>93</v>
      </c>
      <c r="E51" s="20">
        <v>935560.78752696898</v>
      </c>
      <c r="F51" s="20">
        <v>215194.63375870034</v>
      </c>
      <c r="G51" s="19">
        <f>(SUM($F$26:$F$31)/6)</f>
        <v>0</v>
      </c>
      <c r="H51" s="19">
        <f>(SUM($G$26:$G$31)/6+SUM($H$26:$H$31)/6)/2</f>
        <v>0</v>
      </c>
      <c r="I51" s="19"/>
      <c r="J51" s="19">
        <f t="shared" si="0"/>
        <v>0</v>
      </c>
      <c r="K51" s="41"/>
    </row>
    <row r="52" spans="1:11" x14ac:dyDescent="0.2">
      <c r="A52" s="41"/>
      <c r="B52" s="41"/>
      <c r="C52" s="41"/>
      <c r="D52" s="58" t="s">
        <v>92</v>
      </c>
      <c r="E52" s="95">
        <v>453805.70914573979</v>
      </c>
      <c r="F52" s="81">
        <v>128852.07120767851</v>
      </c>
      <c r="G52" s="82">
        <f>(SUM($F$32:$F$35)/4)</f>
        <v>0</v>
      </c>
      <c r="H52" s="82">
        <f>(SUM($G$32:$G$35)/4+SUM($H$32:$H$35)/4)/2</f>
        <v>0</v>
      </c>
      <c r="I52" s="82"/>
      <c r="J52" s="82">
        <f t="shared" si="0"/>
        <v>0</v>
      </c>
      <c r="K52" s="41"/>
    </row>
    <row r="53" spans="1:11" x14ac:dyDescent="0.2">
      <c r="A53" s="41"/>
      <c r="B53" s="41"/>
      <c r="C53" s="41"/>
      <c r="D53" s="20" t="s">
        <v>91</v>
      </c>
      <c r="E53" s="20">
        <v>672509.51585372165</v>
      </c>
      <c r="F53" s="20">
        <v>235089.21540042828</v>
      </c>
      <c r="G53" s="19">
        <f>SUM($F$36:$F$37,$F$14:$F$19)/8</f>
        <v>0</v>
      </c>
      <c r="H53" s="19">
        <f>(SUM($G$36:$G$37,$G$14:$G$19)/8+SUM($H$36:$H$37,$H$14:$H$19)/8)/2</f>
        <v>0</v>
      </c>
      <c r="I53" s="19"/>
      <c r="J53" s="19">
        <f t="shared" si="0"/>
        <v>0</v>
      </c>
      <c r="K53" s="41"/>
    </row>
    <row r="54" spans="1:11" ht="13.5" thickBot="1" x14ac:dyDescent="0.25">
      <c r="A54" s="41"/>
      <c r="B54" s="45" t="s">
        <v>101</v>
      </c>
      <c r="C54" s="41"/>
      <c r="D54" s="78"/>
      <c r="E54" s="79">
        <f>SUM(E46:F53)</f>
        <v>7500000.0000000009</v>
      </c>
      <c r="F54" s="79"/>
      <c r="G54" s="79"/>
      <c r="H54" s="79"/>
      <c r="I54" s="79"/>
      <c r="J54" s="80">
        <f>SUM(J46:J53)</f>
        <v>0</v>
      </c>
      <c r="K54" s="41"/>
    </row>
    <row r="55" spans="1:11" ht="13.5" thickTop="1" x14ac:dyDescent="0.2">
      <c r="A55" s="41"/>
      <c r="B55" s="41"/>
      <c r="C55" s="41"/>
      <c r="D55" s="41"/>
      <c r="E55" s="41"/>
      <c r="F55" s="41"/>
      <c r="G55" s="41"/>
      <c r="H55" s="41"/>
      <c r="I55" s="41"/>
      <c r="J55" s="45"/>
      <c r="K55" s="41"/>
    </row>
    <row r="56" spans="1:11" x14ac:dyDescent="0.2">
      <c r="A56" s="41"/>
      <c r="B56" s="45" t="s">
        <v>100</v>
      </c>
      <c r="C56" s="41"/>
      <c r="D56" s="18">
        <f>J54/E54*100</f>
        <v>0</v>
      </c>
      <c r="E56" s="45" t="s">
        <v>67</v>
      </c>
      <c r="F56" s="41"/>
      <c r="G56" s="41"/>
      <c r="H56" s="41"/>
      <c r="I56" s="41"/>
      <c r="J56" s="41"/>
      <c r="K56" s="41"/>
    </row>
    <row r="57" spans="1:11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</row>
    <row r="58" spans="1:11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x14ac:dyDescent="0.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</row>
    <row r="60" spans="1:11" x14ac:dyDescent="0.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</row>
  </sheetData>
  <sheetProtection selectLockedCells="1"/>
  <mergeCells count="3">
    <mergeCell ref="C10:H10"/>
    <mergeCell ref="C11:E11"/>
    <mergeCell ref="F11:H11"/>
  </mergeCells>
  <conditionalFormatting sqref="D56">
    <cfRule type="expression" dxfId="13" priority="1" stopIfTrue="1">
      <formula>$G$19&gt;1</formula>
    </cfRule>
    <cfRule type="expression" dxfId="12" priority="2" stopIfTrue="1">
      <formula>OR(Ne2_NL="Nein",Ne2_NL="Non")</formula>
    </cfRule>
  </conditionalFormatting>
  <dataValidations count="1">
    <dataValidation type="decimal" allowBlank="1" showInputMessage="1" showErrorMessage="1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2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Button 1">
              <controlPr defaultSize="0" print="0" autoFill="0" autoLine="0" autoPict="0" macro="[0]!goto_C7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9">
    <pageSetUpPr fitToPage="1"/>
  </sheetPr>
  <dimension ref="A1:V46"/>
  <sheetViews>
    <sheetView showGridLines="0" workbookViewId="0">
      <pane ySplit="8" topLeftCell="A9" activePane="bottomLeft" state="frozen"/>
      <selection activeCell="F25" sqref="F25"/>
      <selection pane="bottomLeft" activeCell="H35" sqref="H35"/>
    </sheetView>
  </sheetViews>
  <sheetFormatPr baseColWidth="10" defaultColWidth="11.42578125" defaultRowHeight="12.75" x14ac:dyDescent="0.2"/>
  <cols>
    <col min="1" max="1" width="7.7109375" style="7" customWidth="1"/>
    <col min="2" max="3" width="11.42578125" style="7"/>
    <col min="4" max="4" width="4.42578125" style="7" customWidth="1"/>
    <col min="5" max="5" width="7.7109375" style="7" customWidth="1"/>
    <col min="6" max="6" width="3.7109375" style="7" customWidth="1"/>
    <col min="7" max="21" width="7.7109375" style="7" customWidth="1"/>
    <col min="22" max="16384" width="11.42578125" style="7"/>
  </cols>
  <sheetData>
    <row r="1" spans="1:22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1:22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</row>
    <row r="3" spans="1:22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</row>
    <row r="4" spans="1:22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</row>
    <row r="5" spans="1:22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1:22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1:22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</row>
    <row r="8" spans="1:22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</row>
    <row r="9" spans="1:22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</row>
    <row r="10" spans="1:22" ht="24" customHeight="1" x14ac:dyDescent="0.25">
      <c r="A10" s="41"/>
      <c r="B10" s="71" t="s">
        <v>206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</row>
    <row r="11" spans="1:22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</row>
    <row r="12" spans="1:22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</row>
    <row r="13" spans="1:22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</row>
    <row r="14" spans="1:22" x14ac:dyDescent="0.2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x14ac:dyDescent="0.2">
      <c r="A15" s="41"/>
      <c r="B15" s="41"/>
      <c r="C15" s="41"/>
      <c r="D15" s="41"/>
      <c r="E15" s="41"/>
      <c r="F15" s="41"/>
      <c r="G15" s="39" t="s">
        <v>35</v>
      </c>
      <c r="H15" s="39" t="s">
        <v>33</v>
      </c>
      <c r="I15" s="39" t="s">
        <v>31</v>
      </c>
      <c r="J15" s="39" t="s">
        <v>29</v>
      </c>
      <c r="K15" s="39" t="s">
        <v>27</v>
      </c>
      <c r="L15" s="39" t="s">
        <v>25</v>
      </c>
      <c r="M15" s="39" t="s">
        <v>22</v>
      </c>
      <c r="N15" s="39" t="s">
        <v>19</v>
      </c>
      <c r="O15" s="39" t="s">
        <v>16</v>
      </c>
      <c r="P15" s="39" t="s">
        <v>14</v>
      </c>
      <c r="Q15" s="39" t="s">
        <v>12</v>
      </c>
      <c r="R15" s="39" t="s">
        <v>10</v>
      </c>
      <c r="S15" s="39" t="s">
        <v>8</v>
      </c>
      <c r="T15" s="39" t="s">
        <v>5</v>
      </c>
      <c r="U15" s="39" t="s">
        <v>2</v>
      </c>
      <c r="V15" s="41"/>
    </row>
    <row r="16" spans="1:22" x14ac:dyDescent="0.2">
      <c r="A16" s="41"/>
      <c r="B16" s="41" t="s">
        <v>205</v>
      </c>
      <c r="C16" s="41"/>
      <c r="D16" s="41"/>
      <c r="E16" s="41" t="s">
        <v>67</v>
      </c>
      <c r="F16" s="41"/>
      <c r="G16" s="38">
        <f>'H1'!$M$36</f>
        <v>0</v>
      </c>
      <c r="H16" s="38">
        <f>'H2'!$M$36</f>
        <v>0</v>
      </c>
      <c r="I16" s="38">
        <f>'H3'!$M$36</f>
        <v>0</v>
      </c>
      <c r="J16" s="38">
        <f>'H4'!$M$36</f>
        <v>0</v>
      </c>
      <c r="K16" s="38">
        <f>'H5'!$M$36</f>
        <v>0</v>
      </c>
      <c r="L16" s="38">
        <f>'H6'!$M$36</f>
        <v>0</v>
      </c>
      <c r="M16" s="38">
        <f>'H7'!$M$36</f>
        <v>0</v>
      </c>
      <c r="N16" s="38">
        <f>'H8'!$M$36</f>
        <v>0</v>
      </c>
      <c r="O16" s="38">
        <f>'C1'!$M$36</f>
        <v>0</v>
      </c>
      <c r="P16" s="38">
        <f>'C2'!$M$36</f>
        <v>0</v>
      </c>
      <c r="Q16" s="38">
        <f>'C3'!$M$36</f>
        <v>0</v>
      </c>
      <c r="R16" s="38">
        <f>'C4'!$M$36</f>
        <v>0</v>
      </c>
      <c r="S16" s="38">
        <f>'C5'!$M$36</f>
        <v>0</v>
      </c>
      <c r="T16" s="38">
        <f>'C6'!$M$36</f>
        <v>0</v>
      </c>
      <c r="U16" s="38">
        <f>'C7'!$M$36</f>
        <v>0</v>
      </c>
      <c r="V16" s="41"/>
    </row>
    <row r="17" spans="1:22" x14ac:dyDescent="0.2">
      <c r="A17" s="41"/>
      <c r="B17" s="41" t="s">
        <v>204</v>
      </c>
      <c r="C17" s="41"/>
      <c r="D17" s="41"/>
      <c r="E17" s="41" t="s">
        <v>67</v>
      </c>
      <c r="F17" s="41"/>
      <c r="G17" s="37">
        <f>'H1'!$M$47</f>
        <v>0</v>
      </c>
      <c r="H17" s="37">
        <f>'H2'!$M$47</f>
        <v>0</v>
      </c>
      <c r="I17" s="37">
        <f>'H3'!$M$47</f>
        <v>0</v>
      </c>
      <c r="J17" s="37">
        <f>'H4'!$M$47</f>
        <v>0</v>
      </c>
      <c r="K17" s="37">
        <f>'H5'!$M$47</f>
        <v>0</v>
      </c>
      <c r="L17" s="37">
        <f>'H6'!$M$47</f>
        <v>0</v>
      </c>
      <c r="M17" s="37">
        <f>'H7'!$M$47</f>
        <v>0</v>
      </c>
      <c r="N17" s="37">
        <f>'H8'!$M$47</f>
        <v>0</v>
      </c>
      <c r="O17" s="37">
        <f>'C1'!$M$47</f>
        <v>0</v>
      </c>
      <c r="P17" s="37">
        <f>'C2'!$M$47</f>
        <v>0</v>
      </c>
      <c r="Q17" s="37">
        <f>'C3'!$M$47</f>
        <v>0</v>
      </c>
      <c r="R17" s="37">
        <f>'C4'!$M$47</f>
        <v>0</v>
      </c>
      <c r="S17" s="37">
        <f>'C5'!$M$47</f>
        <v>0</v>
      </c>
      <c r="T17" s="37">
        <f>'C6'!$M$47</f>
        <v>0</v>
      </c>
      <c r="U17" s="37">
        <f>'C7'!$M$47</f>
        <v>0</v>
      </c>
      <c r="V17" s="41"/>
    </row>
    <row r="18" spans="1:22" x14ac:dyDescent="0.2">
      <c r="A18" s="41"/>
      <c r="B18" s="41" t="s">
        <v>203</v>
      </c>
      <c r="C18" s="41"/>
      <c r="D18" s="41"/>
      <c r="E18" s="41" t="s">
        <v>67</v>
      </c>
      <c r="F18" s="41"/>
      <c r="G18" s="37">
        <f>'H1'!$M$51</f>
        <v>0</v>
      </c>
      <c r="H18" s="37">
        <f>'H2'!$M$51</f>
        <v>0</v>
      </c>
      <c r="I18" s="37">
        <f>'H3'!$M$51</f>
        <v>0</v>
      </c>
      <c r="J18" s="37">
        <f>'H4'!$M$51</f>
        <v>0</v>
      </c>
      <c r="K18" s="37">
        <f>'H5'!$M$51</f>
        <v>0</v>
      </c>
      <c r="L18" s="37">
        <f>'H6'!$M$51</f>
        <v>0</v>
      </c>
      <c r="M18" s="37">
        <f>'H7'!$M$51</f>
        <v>0</v>
      </c>
      <c r="N18" s="37">
        <f>'H8'!$M$51</f>
        <v>0</v>
      </c>
      <c r="O18" s="37">
        <f>'C1'!$M$51</f>
        <v>0</v>
      </c>
      <c r="P18" s="37">
        <f>'C2'!$M$51</f>
        <v>0</v>
      </c>
      <c r="Q18" s="37">
        <f>'C3'!$M$51</f>
        <v>0</v>
      </c>
      <c r="R18" s="37">
        <f>'C4'!$M$51</f>
        <v>0</v>
      </c>
      <c r="S18" s="37">
        <f>'C5'!$M$51</f>
        <v>0</v>
      </c>
      <c r="T18" s="37">
        <f>'C6'!$M$51</f>
        <v>0</v>
      </c>
      <c r="U18" s="37">
        <f>'C7'!$M$51</f>
        <v>0</v>
      </c>
      <c r="V18" s="41"/>
    </row>
    <row r="19" spans="1:22" x14ac:dyDescent="0.2">
      <c r="A19" s="41"/>
      <c r="B19" s="41" t="s">
        <v>202</v>
      </c>
      <c r="C19" s="41"/>
      <c r="D19" s="41"/>
      <c r="E19" s="41" t="s">
        <v>67</v>
      </c>
      <c r="F19" s="41"/>
      <c r="G19" s="37">
        <f>'H1'!$M$52</f>
        <v>0</v>
      </c>
      <c r="H19" s="37">
        <f>'H2'!$M$52</f>
        <v>0</v>
      </c>
      <c r="I19" s="37">
        <f>'H3'!$M$52</f>
        <v>0</v>
      </c>
      <c r="J19" s="37">
        <f>'H4'!$M$52</f>
        <v>0</v>
      </c>
      <c r="K19" s="37">
        <f>'H5'!$M$52</f>
        <v>0</v>
      </c>
      <c r="L19" s="37">
        <f>'H6'!$M$52</f>
        <v>0</v>
      </c>
      <c r="M19" s="37">
        <f>'H7'!$M$52</f>
        <v>0</v>
      </c>
      <c r="N19" s="37">
        <f>'H8'!$M$52</f>
        <v>0</v>
      </c>
      <c r="O19" s="37">
        <f>'C1'!$M$52</f>
        <v>0</v>
      </c>
      <c r="P19" s="37">
        <f>'C2'!$M$52</f>
        <v>0</v>
      </c>
      <c r="Q19" s="37">
        <f>'C3'!$M$52</f>
        <v>0</v>
      </c>
      <c r="R19" s="37">
        <f>'C4'!$M$52</f>
        <v>0</v>
      </c>
      <c r="S19" s="37">
        <f>'C5'!$M$52</f>
        <v>0</v>
      </c>
      <c r="T19" s="37">
        <f>'C6'!$M$52</f>
        <v>0</v>
      </c>
      <c r="U19" s="37">
        <f>'C7'!$M$52</f>
        <v>0</v>
      </c>
      <c r="V19" s="41"/>
    </row>
    <row r="20" spans="1:22" x14ac:dyDescent="0.2">
      <c r="A20" s="41"/>
      <c r="B20" s="41" t="s">
        <v>201</v>
      </c>
      <c r="C20" s="41"/>
      <c r="D20" s="41"/>
      <c r="E20" s="41" t="s">
        <v>67</v>
      </c>
      <c r="F20" s="41"/>
      <c r="G20" s="37">
        <f>'H1'!$M$56</f>
        <v>0</v>
      </c>
      <c r="H20" s="37">
        <f>'H2'!$M$56</f>
        <v>0</v>
      </c>
      <c r="I20" s="37">
        <f>'H3'!$M$56</f>
        <v>0</v>
      </c>
      <c r="J20" s="37">
        <f>'H4'!$M$56</f>
        <v>0</v>
      </c>
      <c r="K20" s="37">
        <f>'H5'!$M$56</f>
        <v>0</v>
      </c>
      <c r="L20" s="37">
        <f>'H6'!$M$56</f>
        <v>0</v>
      </c>
      <c r="M20" s="37">
        <f>'H7'!$M$56</f>
        <v>0</v>
      </c>
      <c r="N20" s="37">
        <f>'H8'!$M$56</f>
        <v>0</v>
      </c>
      <c r="O20" s="37">
        <f>'C1'!$M$56</f>
        <v>0</v>
      </c>
      <c r="P20" s="37">
        <f>'C2'!$M$56</f>
        <v>0</v>
      </c>
      <c r="Q20" s="37">
        <f>'C3'!$M$56</f>
        <v>0</v>
      </c>
      <c r="R20" s="37">
        <f>'C4'!$M$56</f>
        <v>0</v>
      </c>
      <c r="S20" s="37">
        <f>'C5'!$M$56</f>
        <v>0</v>
      </c>
      <c r="T20" s="37">
        <f>'C6'!$M$56</f>
        <v>0</v>
      </c>
      <c r="U20" s="37">
        <f>'C7'!$M$56</f>
        <v>0</v>
      </c>
      <c r="V20" s="41"/>
    </row>
    <row r="21" spans="1:22" x14ac:dyDescent="0.2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</row>
    <row r="22" spans="1:22" x14ac:dyDescent="0.2">
      <c r="A22" s="41"/>
      <c r="B22" s="45" t="s">
        <v>200</v>
      </c>
      <c r="C22" s="41"/>
      <c r="D22" s="41"/>
      <c r="E22" s="45" t="s">
        <v>67</v>
      </c>
      <c r="F22" s="41"/>
      <c r="G22" s="18">
        <f>'H1'!$M$59</f>
        <v>0</v>
      </c>
      <c r="H22" s="18">
        <f>'H2'!$M$59</f>
        <v>0</v>
      </c>
      <c r="I22" s="18">
        <f>'H3'!$M$59</f>
        <v>0</v>
      </c>
      <c r="J22" s="18">
        <f>'H4'!$M$59</f>
        <v>0</v>
      </c>
      <c r="K22" s="18">
        <f>'H5'!$M$59</f>
        <v>0</v>
      </c>
      <c r="L22" s="18">
        <f>'H6'!$M$59</f>
        <v>0</v>
      </c>
      <c r="M22" s="18">
        <f>'H7'!$M$59</f>
        <v>0</v>
      </c>
      <c r="N22" s="18">
        <f>'H8'!$M$59</f>
        <v>0</v>
      </c>
      <c r="O22" s="18">
        <f>'C1'!$M$59</f>
        <v>0</v>
      </c>
      <c r="P22" s="18">
        <f>'C2'!$M$59</f>
        <v>0</v>
      </c>
      <c r="Q22" s="18">
        <f>'C3'!$M$59</f>
        <v>0</v>
      </c>
      <c r="R22" s="18">
        <f>'C4'!$M$59</f>
        <v>0</v>
      </c>
      <c r="S22" s="18">
        <f>'C5'!$M$59</f>
        <v>0</v>
      </c>
      <c r="T22" s="18">
        <f>'C6'!$M$59</f>
        <v>0</v>
      </c>
      <c r="U22" s="18">
        <f>'C7'!$M$59</f>
        <v>0</v>
      </c>
      <c r="V22" s="41"/>
    </row>
    <row r="23" spans="1:22" x14ac:dyDescent="0.2">
      <c r="A23" s="41"/>
      <c r="B23" s="45" t="s">
        <v>199</v>
      </c>
      <c r="C23" s="41"/>
      <c r="D23" s="41"/>
      <c r="E23" s="45" t="s">
        <v>67</v>
      </c>
      <c r="F23" s="41"/>
      <c r="G23" s="18">
        <f>'H1'!$M$60</f>
        <v>0</v>
      </c>
      <c r="H23" s="18">
        <f>'H2'!$M$60</f>
        <v>0</v>
      </c>
      <c r="I23" s="18">
        <f>'H3'!$M$60</f>
        <v>0</v>
      </c>
      <c r="J23" s="18">
        <f>'H4'!$M$60</f>
        <v>0</v>
      </c>
      <c r="K23" s="18">
        <f>'H5'!$M$60</f>
        <v>0</v>
      </c>
      <c r="L23" s="18">
        <f>'H6'!$M$60</f>
        <v>0</v>
      </c>
      <c r="M23" s="18">
        <f>'H7'!$M$60</f>
        <v>0</v>
      </c>
      <c r="N23" s="18">
        <f>'H8'!$M$60</f>
        <v>0</v>
      </c>
      <c r="O23" s="18">
        <f>'C1'!$M$60</f>
        <v>0</v>
      </c>
      <c r="P23" s="18">
        <f>'C2'!$M$60</f>
        <v>0</v>
      </c>
      <c r="Q23" s="18">
        <f>'C3'!$M$60</f>
        <v>0</v>
      </c>
      <c r="R23" s="18">
        <f>'C4'!$M$60</f>
        <v>0</v>
      </c>
      <c r="S23" s="18">
        <f>'C5'!$M$60</f>
        <v>0</v>
      </c>
      <c r="T23" s="18">
        <f>'C6'!$M$60</f>
        <v>0</v>
      </c>
      <c r="U23" s="18">
        <f>'C7'!$M$60</f>
        <v>0</v>
      </c>
      <c r="V23" s="41"/>
    </row>
    <row r="24" spans="1:22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</row>
    <row r="25" spans="1:22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</row>
    <row r="26" spans="1:22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</row>
    <row r="27" spans="1:22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</row>
    <row r="28" spans="1:22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</row>
    <row r="29" spans="1:22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</row>
    <row r="30" spans="1:22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</row>
    <row r="32" spans="1:22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</row>
    <row r="33" spans="1:22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</row>
    <row r="34" spans="1:22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</row>
    <row r="35" spans="1:22" x14ac:dyDescent="0.2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</row>
    <row r="36" spans="1:22" x14ac:dyDescent="0.2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</row>
    <row r="37" spans="1:22" x14ac:dyDescent="0.2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</row>
    <row r="38" spans="1:22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</row>
    <row r="40" spans="1:22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</row>
    <row r="41" spans="1:22" x14ac:dyDescent="0.2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</row>
    <row r="42" spans="1:22" x14ac:dyDescent="0.2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</row>
    <row r="43" spans="1:22" x14ac:dyDescent="0.2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</row>
    <row r="44" spans="1:22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1:22" x14ac:dyDescent="0.2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</row>
    <row r="46" spans="1:22" x14ac:dyDescent="0.2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</sheetData>
  <sheetProtection selectLockedCells="1"/>
  <conditionalFormatting sqref="G22:U23 G15:U20">
    <cfRule type="expression" dxfId="11" priority="1" stopIfTrue="1">
      <formula>$I$23&gt;1</formula>
    </cfRule>
    <cfRule type="expression" dxfId="10" priority="2" stopIfTrue="1">
      <formula>OR(Ne2_NL="Nein",Ne2_NL="Non")</formula>
    </cfRule>
  </conditionalFormatting>
  <pageMargins left="0.39370078740157483" right="0.39370078740157483" top="0.39370078740157483" bottom="0.39370078740157483" header="0.19685039370078741" footer="0.19685039370078741"/>
  <pageSetup paperSize="9" scale="80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Line="0" autoPict="0" macro="[0]!goto_C7">
                <anchor moveWithCells="1" sizeWithCells="1">
                  <from>
                    <xdr:col>15</xdr:col>
                    <xdr:colOff>133350</xdr:colOff>
                    <xdr:row>1</xdr:row>
                    <xdr:rowOff>66675</xdr:rowOff>
                  </from>
                  <to>
                    <xdr:col>16</xdr:col>
                    <xdr:colOff>152400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Button 2">
              <controlPr defaultSize="0" print="0" autoFill="0" autoLine="0" autoPict="0" macro="[0]!goto_Versand">
                <anchor moveWithCells="1" sizeWithCells="1">
                  <from>
                    <xdr:col>16</xdr:col>
                    <xdr:colOff>238125</xdr:colOff>
                    <xdr:row>1</xdr:row>
                    <xdr:rowOff>66675</xdr:rowOff>
                  </from>
                  <to>
                    <xdr:col>17</xdr:col>
                    <xdr:colOff>266700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Button 3">
              <controlPr defaultSize="0" print="0" autoFill="0" autoPict="0" macro="[0]!Kategorien_HC" altText="?">
                <anchor moveWithCells="1">
                  <from>
                    <xdr:col>19</xdr:col>
                    <xdr:colOff>266700</xdr:colOff>
                    <xdr:row>12</xdr:row>
                    <xdr:rowOff>19050</xdr:rowOff>
                  </from>
                  <to>
                    <xdr:col>20</xdr:col>
                    <xdr:colOff>514350</xdr:colOff>
                    <xdr:row>13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0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38" sqref="C38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135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250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200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300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120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220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150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240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120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1600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71" priority="1" stopIfTrue="1">
      <formula>$G$19&gt;1</formula>
    </cfRule>
    <cfRule type="expression" dxfId="70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Line="0" autoPict="0" macro="[0]!goto_H1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0">
    <pageSetUpPr fitToPage="1"/>
  </sheetPr>
  <dimension ref="A1:M27"/>
  <sheetViews>
    <sheetView showGridLines="0" workbookViewId="0">
      <pane ySplit="8" topLeftCell="A9" activePane="bottomLeft" state="frozen"/>
      <selection activeCell="F25" sqref="F25"/>
      <selection pane="bottomLeft" activeCell="E23" sqref="E23"/>
    </sheetView>
  </sheetViews>
  <sheetFormatPr baseColWidth="10" defaultColWidth="11.42578125" defaultRowHeight="12.75" x14ac:dyDescent="0.2"/>
  <cols>
    <col min="1" max="1" width="7.7109375" style="7" customWidth="1"/>
    <col min="2" max="2" width="11.42578125" style="7"/>
    <col min="3" max="3" width="29.7109375" style="7" customWidth="1"/>
    <col min="4" max="11" width="11.42578125" style="7"/>
    <col min="12" max="12" width="6.42578125" style="7" customWidth="1"/>
    <col min="13" max="16384" width="11.42578125" style="7"/>
  </cols>
  <sheetData>
    <row r="1" spans="1:13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0"/>
      <c r="M1" s="40"/>
    </row>
    <row r="2" spans="1:13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0"/>
      <c r="M2" s="40"/>
    </row>
    <row r="3" spans="1:13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0"/>
      <c r="M3" s="40"/>
    </row>
    <row r="4" spans="1:13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0"/>
      <c r="M4" s="40"/>
    </row>
    <row r="5" spans="1:13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0"/>
      <c r="M5" s="40"/>
    </row>
    <row r="6" spans="1:13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0"/>
      <c r="M6" s="40"/>
    </row>
    <row r="7" spans="1:13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0"/>
      <c r="M7" s="40"/>
    </row>
    <row r="8" spans="1:13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0"/>
      <c r="M8" s="40"/>
    </row>
    <row r="9" spans="1:13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0"/>
      <c r="M9" s="40"/>
    </row>
    <row r="10" spans="1:13" ht="24" customHeight="1" x14ac:dyDescent="0.25">
      <c r="A10" s="41"/>
      <c r="B10" s="71" t="s">
        <v>214</v>
      </c>
      <c r="C10" s="41"/>
      <c r="D10" s="41"/>
      <c r="E10" s="41"/>
      <c r="F10" s="41"/>
      <c r="G10" s="41"/>
      <c r="H10" s="41"/>
      <c r="I10" s="41"/>
      <c r="J10" s="41"/>
      <c r="K10" s="41"/>
      <c r="L10" s="40"/>
      <c r="M10" s="40"/>
    </row>
    <row r="11" spans="1:13" ht="12.75" customHeight="1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0"/>
      <c r="M11" s="40"/>
    </row>
    <row r="12" spans="1:13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0"/>
      <c r="M12" s="40"/>
    </row>
    <row r="13" spans="1:13" ht="15.75" x14ac:dyDescent="0.25">
      <c r="A13" s="41"/>
      <c r="B13" s="44" t="s">
        <v>213</v>
      </c>
      <c r="C13" s="41"/>
      <c r="D13" s="41"/>
      <c r="E13" s="41"/>
      <c r="F13" s="41"/>
      <c r="G13" s="41"/>
      <c r="H13" s="41"/>
      <c r="I13" s="41"/>
      <c r="J13" s="41"/>
      <c r="K13" s="41"/>
      <c r="L13" s="40"/>
      <c r="M13" s="40"/>
    </row>
    <row r="14" spans="1:13" ht="15.75" x14ac:dyDescent="0.25">
      <c r="A14" s="41"/>
      <c r="B14" s="75"/>
      <c r="C14" s="41"/>
      <c r="D14" s="41"/>
      <c r="E14" s="41"/>
      <c r="F14" s="41"/>
      <c r="G14" s="41"/>
      <c r="H14" s="41"/>
      <c r="I14" s="41"/>
      <c r="J14" s="41"/>
      <c r="K14" s="41"/>
      <c r="L14" s="40"/>
      <c r="M14" s="40"/>
    </row>
    <row r="15" spans="1:13" ht="15.75" x14ac:dyDescent="0.25">
      <c r="A15" s="41"/>
      <c r="B15" s="75" t="s">
        <v>212</v>
      </c>
      <c r="C15" s="41"/>
      <c r="D15" s="41"/>
      <c r="E15" s="41"/>
      <c r="F15" s="41"/>
      <c r="G15" s="41"/>
      <c r="H15" s="41"/>
      <c r="I15" s="41"/>
      <c r="J15" s="41"/>
      <c r="K15" s="41"/>
      <c r="L15" s="40"/>
      <c r="M15" s="40"/>
    </row>
    <row r="16" spans="1:13" ht="15.75" x14ac:dyDescent="0.25">
      <c r="A16" s="41"/>
      <c r="B16" s="75"/>
      <c r="C16" s="41"/>
      <c r="D16" s="41"/>
      <c r="E16" s="41"/>
      <c r="F16" s="41"/>
      <c r="G16" s="41"/>
      <c r="H16" s="41"/>
      <c r="I16" s="41"/>
      <c r="J16" s="41"/>
      <c r="K16" s="41"/>
      <c r="L16" s="40"/>
      <c r="M16" s="40"/>
    </row>
    <row r="17" spans="1:13" x14ac:dyDescent="0.2">
      <c r="A17" s="41"/>
      <c r="B17" s="41" t="s">
        <v>211</v>
      </c>
      <c r="C17" s="41"/>
      <c r="D17" s="41"/>
      <c r="E17" s="41"/>
      <c r="F17" s="41"/>
      <c r="G17" s="41"/>
      <c r="H17" s="41"/>
      <c r="I17" s="41"/>
      <c r="J17" s="41"/>
      <c r="K17" s="41"/>
      <c r="L17" s="40"/>
      <c r="M17" s="40"/>
    </row>
    <row r="18" spans="1:13" x14ac:dyDescent="0.2">
      <c r="A18" s="41"/>
      <c r="B18" s="41" t="s">
        <v>210</v>
      </c>
      <c r="C18" s="41"/>
      <c r="D18" s="41"/>
      <c r="E18" s="41"/>
      <c r="F18" s="41"/>
      <c r="G18" s="41"/>
      <c r="H18" s="41"/>
      <c r="I18" s="41"/>
      <c r="J18" s="41"/>
      <c r="K18" s="41"/>
      <c r="L18" s="40"/>
      <c r="M18" s="40"/>
    </row>
    <row r="19" spans="1:13" x14ac:dyDescent="0.2">
      <c r="A19" s="41"/>
      <c r="B19" s="41" t="s">
        <v>209</v>
      </c>
      <c r="C19" s="41"/>
      <c r="D19" s="41"/>
      <c r="E19" s="41"/>
      <c r="F19" s="41"/>
      <c r="G19" s="41"/>
      <c r="H19" s="41"/>
      <c r="I19" s="41"/>
      <c r="J19" s="41"/>
      <c r="K19" s="41"/>
      <c r="L19" s="40"/>
      <c r="M19" s="40"/>
    </row>
    <row r="20" spans="1:13" x14ac:dyDescent="0.2">
      <c r="A20" s="41"/>
      <c r="B20" s="41" t="s">
        <v>208</v>
      </c>
      <c r="C20" s="41"/>
      <c r="D20" s="41"/>
      <c r="E20" s="41"/>
      <c r="F20" s="41"/>
      <c r="G20" s="41"/>
      <c r="H20" s="41"/>
      <c r="I20" s="41"/>
      <c r="J20" s="41"/>
      <c r="K20" s="41"/>
      <c r="L20" s="40"/>
      <c r="M20" s="40"/>
    </row>
    <row r="21" spans="1:13" x14ac:dyDescent="0.2">
      <c r="A21" s="41"/>
      <c r="B21" s="102" t="s">
        <v>215</v>
      </c>
      <c r="C21" s="41"/>
      <c r="D21" s="41"/>
      <c r="E21" s="41"/>
      <c r="F21" s="41"/>
      <c r="G21" s="41"/>
      <c r="H21" s="41"/>
      <c r="I21" s="41"/>
      <c r="J21" s="41"/>
      <c r="K21" s="41"/>
      <c r="L21" s="40"/>
      <c r="M21" s="40"/>
    </row>
    <row r="22" spans="1:13" x14ac:dyDescent="0.2">
      <c r="A22" s="41"/>
      <c r="B22" s="103"/>
      <c r="C22" s="41"/>
      <c r="D22" s="41"/>
      <c r="E22" s="41"/>
      <c r="F22" s="41"/>
      <c r="G22" s="41"/>
      <c r="H22" s="41"/>
      <c r="I22" s="41"/>
      <c r="J22" s="41"/>
      <c r="K22" s="41"/>
      <c r="L22" s="40"/>
      <c r="M22" s="40"/>
    </row>
    <row r="23" spans="1:13" x14ac:dyDescent="0.2">
      <c r="A23" s="41"/>
      <c r="B23" s="45"/>
      <c r="C23" s="41"/>
      <c r="D23" s="41"/>
      <c r="E23" s="41"/>
      <c r="F23" s="41"/>
      <c r="G23" s="41"/>
      <c r="H23" s="41"/>
      <c r="I23" s="41"/>
      <c r="J23" s="41"/>
      <c r="K23" s="41"/>
      <c r="L23" s="40"/>
      <c r="M23" s="40"/>
    </row>
    <row r="24" spans="1:13" ht="15.75" x14ac:dyDescent="0.25">
      <c r="A24" s="41"/>
      <c r="B24" s="44" t="s">
        <v>207</v>
      </c>
      <c r="C24" s="41"/>
      <c r="D24" s="41"/>
      <c r="E24" s="41"/>
      <c r="F24" s="41"/>
      <c r="G24" s="41"/>
      <c r="H24" s="41"/>
      <c r="I24" s="41"/>
      <c r="J24" s="41"/>
      <c r="K24" s="41"/>
      <c r="L24" s="40"/>
      <c r="M24" s="40"/>
    </row>
    <row r="25" spans="1:13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0"/>
      <c r="M25" s="40"/>
    </row>
    <row r="26" spans="1:13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0"/>
      <c r="M26" s="40"/>
    </row>
    <row r="27" spans="1:13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0"/>
      <c r="M27" s="40"/>
    </row>
  </sheetData>
  <sheetProtection selectLockedCells="1"/>
  <conditionalFormatting sqref="J26:L27">
    <cfRule type="expression" dxfId="9" priority="7" stopIfTrue="1">
      <formula>#REF!&gt;1</formula>
    </cfRule>
    <cfRule type="expression" dxfId="8" priority="8" stopIfTrue="1">
      <formula>OR(Ne2_NL="Nein",Ne2_NL="Non")</formula>
    </cfRule>
  </conditionalFormatting>
  <conditionalFormatting sqref="C12:K27">
    <cfRule type="expression" dxfId="7" priority="5" stopIfTrue="1">
      <formula>#REF!&gt;1</formula>
    </cfRule>
    <cfRule type="expression" dxfId="6" priority="6" stopIfTrue="1">
      <formula>OR(Ne2_NL="Nein",Ne2_NL="Non")</formula>
    </cfRule>
  </conditionalFormatting>
  <conditionalFormatting sqref="J12:J27">
    <cfRule type="expression" dxfId="5" priority="3" stopIfTrue="1">
      <formula>#REF!&gt;1</formula>
    </cfRule>
    <cfRule type="expression" dxfId="4" priority="4" stopIfTrue="1">
      <formula>OR(Ne2_NL="Nein",Ne2_NL="Non")</formula>
    </cfRule>
  </conditionalFormatting>
  <conditionalFormatting sqref="C26:J27">
    <cfRule type="expression" dxfId="3" priority="1" stopIfTrue="1">
      <formula>$F$12&gt;1</formula>
    </cfRule>
    <cfRule type="expression" dxfId="2" priority="2" stopIfTrue="1">
      <formula>OR(Ne2_NL="Nein",Ne2_NL="Non")</formula>
    </cfRule>
  </conditionalFormatting>
  <pageMargins left="0.39370078740157483" right="0.39370078740157483" top="0.39370078740157483" bottom="0.39370078740157483" header="0.19685039370078741" footer="0.19685039370078741"/>
  <pageSetup paperSize="9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Button 1">
              <controlPr defaultSize="0" print="0" autoFill="0" autoLine="0" autoPict="0" macro="[0]!goto_Tarifübersicht">
                <anchor moveWithCells="1" sizeWithCells="1">
                  <from>
                    <xdr:col>9</xdr:col>
                    <xdr:colOff>19050</xdr:colOff>
                    <xdr:row>1</xdr:row>
                    <xdr:rowOff>66675</xdr:rowOff>
                  </from>
                  <to>
                    <xdr:col>9</xdr:col>
                    <xdr:colOff>581025</xdr:colOff>
                    <xdr:row>4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5">
    <pageSetUpPr fitToPage="1"/>
  </sheetPr>
  <dimension ref="A1:I58"/>
  <sheetViews>
    <sheetView showGridLines="0" workbookViewId="0">
      <pane ySplit="8" topLeftCell="A9" activePane="bottomLeft" state="frozen"/>
      <selection activeCell="F25" sqref="F25"/>
      <selection pane="bottomLeft" activeCell="C37" sqref="C37:H37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136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250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200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300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120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220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150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240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120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1600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69" priority="1" stopIfTrue="1">
      <formula>$G$19&gt;1</formula>
    </cfRule>
    <cfRule type="expression" dxfId="68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Line="0" autoPict="0" macro="[0]!goto_H1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pageSetUpPr fitToPage="1"/>
  </sheetPr>
  <dimension ref="A1:R123"/>
  <sheetViews>
    <sheetView showGridLines="0" zoomScale="70" zoomScaleNormal="70" workbookViewId="0">
      <pane ySplit="8" topLeftCell="A10" activePane="bottomLeft" state="frozen"/>
      <selection activeCell="F25" sqref="F25"/>
      <selection pane="bottomLeft" activeCell="A10" sqref="A10"/>
    </sheetView>
  </sheetViews>
  <sheetFormatPr baseColWidth="10" defaultColWidth="11.42578125" defaultRowHeight="12.75" x14ac:dyDescent="0.2"/>
  <cols>
    <col min="1" max="1" width="7.7109375" style="7" customWidth="1"/>
    <col min="2" max="2" width="9.42578125" style="7" customWidth="1"/>
    <col min="3" max="3" width="11.42578125" style="7"/>
    <col min="4" max="4" width="8.7109375" style="7" customWidth="1"/>
    <col min="5" max="5" width="28.42578125" style="7" customWidth="1"/>
    <col min="6" max="6" width="13.85546875" style="7" customWidth="1"/>
    <col min="7" max="10" width="3.7109375" style="7" customWidth="1"/>
    <col min="11" max="11" width="17.28515625" style="7" customWidth="1"/>
    <col min="12" max="12" width="12.28515625" style="7" customWidth="1"/>
    <col min="13" max="16384" width="11.42578125" style="7"/>
  </cols>
  <sheetData>
    <row r="1" spans="1:14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x14ac:dyDescent="0.2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x14ac:dyDescent="0.2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idden="1" x14ac:dyDescent="0.2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9.4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3.75" customHeight="1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24" customHeight="1" x14ac:dyDescent="0.25">
      <c r="A10" s="41"/>
      <c r="B10" s="71" t="s">
        <v>137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6" customHeight="1" x14ac:dyDescent="0.25">
      <c r="A11" s="41"/>
      <c r="B11" s="7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x14ac:dyDescent="0.2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x14ac:dyDescent="0.2">
      <c r="A13" s="41"/>
      <c r="B13" s="9" t="s">
        <v>98</v>
      </c>
      <c r="C13" s="9"/>
      <c r="D13" s="9"/>
      <c r="E13" s="9"/>
      <c r="F13" s="10"/>
      <c r="G13" s="10"/>
      <c r="H13" s="10"/>
      <c r="I13" s="10"/>
      <c r="J13" s="10"/>
      <c r="K13" s="10"/>
      <c r="L13" s="10"/>
      <c r="M13" s="10"/>
      <c r="N13" s="41"/>
    </row>
    <row r="14" spans="1:14" x14ac:dyDescent="0.2">
      <c r="A14" s="41"/>
      <c r="B14" s="17">
        <f>SUM(E17:E24)</f>
        <v>2500</v>
      </c>
      <c r="C14" s="9" t="s">
        <v>97</v>
      </c>
      <c r="D14" s="9"/>
      <c r="E14" s="9"/>
      <c r="F14" s="10"/>
      <c r="G14" s="10"/>
      <c r="H14" s="10"/>
      <c r="I14" s="10"/>
      <c r="J14" s="10"/>
      <c r="K14" s="10"/>
      <c r="L14" s="10"/>
      <c r="M14" s="10"/>
      <c r="N14" s="41"/>
    </row>
    <row r="15" spans="1:14" x14ac:dyDescent="0.2">
      <c r="A15" s="41"/>
      <c r="B15" s="17"/>
      <c r="C15" s="9"/>
      <c r="D15" s="9"/>
      <c r="E15" s="9"/>
      <c r="F15" s="10"/>
      <c r="G15" s="10"/>
      <c r="H15" s="10"/>
      <c r="I15" s="10"/>
      <c r="J15" s="10"/>
      <c r="K15" s="10"/>
      <c r="L15" s="10"/>
      <c r="M15" s="10"/>
      <c r="N15" s="41"/>
    </row>
    <row r="16" spans="1:14" x14ac:dyDescent="0.2">
      <c r="A16" s="41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41"/>
    </row>
    <row r="17" spans="1:14" x14ac:dyDescent="0.2">
      <c r="A17" s="41"/>
      <c r="B17" s="9" t="s">
        <v>96</v>
      </c>
      <c r="C17" s="9"/>
      <c r="D17" s="41" t="s">
        <v>94</v>
      </c>
      <c r="E17" s="41">
        <v>360</v>
      </c>
      <c r="F17" s="41" t="s">
        <v>90</v>
      </c>
      <c r="G17" s="41"/>
      <c r="H17" s="41"/>
      <c r="I17" s="41"/>
      <c r="J17" s="41"/>
      <c r="K17" s="41"/>
      <c r="L17" s="41"/>
      <c r="M17" s="41"/>
      <c r="N17" s="41"/>
    </row>
    <row r="18" spans="1:14" x14ac:dyDescent="0.2">
      <c r="A18" s="41"/>
      <c r="B18" s="10"/>
      <c r="C18" s="10"/>
      <c r="D18" s="10" t="s">
        <v>93</v>
      </c>
      <c r="E18" s="10">
        <v>330</v>
      </c>
      <c r="F18" s="10" t="s">
        <v>90</v>
      </c>
      <c r="G18" s="10"/>
      <c r="H18" s="10"/>
      <c r="I18" s="10"/>
      <c r="J18" s="10"/>
      <c r="K18" s="10"/>
      <c r="L18" s="10"/>
      <c r="M18" s="10"/>
      <c r="N18" s="41"/>
    </row>
    <row r="19" spans="1:14" x14ac:dyDescent="0.2">
      <c r="A19" s="41"/>
      <c r="B19" s="10"/>
      <c r="C19" s="10"/>
      <c r="D19" s="41" t="s">
        <v>92</v>
      </c>
      <c r="E19" s="41">
        <v>420</v>
      </c>
      <c r="F19" s="41" t="s">
        <v>90</v>
      </c>
      <c r="G19" s="41"/>
      <c r="H19" s="41"/>
      <c r="I19" s="41"/>
      <c r="J19" s="41"/>
      <c r="K19" s="41"/>
      <c r="L19" s="41"/>
      <c r="M19" s="41"/>
      <c r="N19" s="41"/>
    </row>
    <row r="20" spans="1:14" x14ac:dyDescent="0.2">
      <c r="A20" s="41"/>
      <c r="B20" s="10"/>
      <c r="C20" s="10"/>
      <c r="D20" s="10" t="s">
        <v>91</v>
      </c>
      <c r="E20" s="10">
        <v>240</v>
      </c>
      <c r="F20" s="10" t="s">
        <v>90</v>
      </c>
      <c r="G20" s="10"/>
      <c r="H20" s="10"/>
      <c r="I20" s="10"/>
      <c r="J20" s="10"/>
      <c r="K20" s="10"/>
      <c r="L20" s="10"/>
      <c r="M20" s="10"/>
      <c r="N20" s="41"/>
    </row>
    <row r="21" spans="1:14" x14ac:dyDescent="0.2">
      <c r="A21" s="41"/>
      <c r="B21" s="9" t="s">
        <v>95</v>
      </c>
      <c r="C21" s="9"/>
      <c r="D21" s="41" t="s">
        <v>94</v>
      </c>
      <c r="E21" s="41">
        <v>300</v>
      </c>
      <c r="F21" s="41" t="s">
        <v>90</v>
      </c>
      <c r="G21" s="41"/>
      <c r="H21" s="41"/>
      <c r="I21" s="41"/>
      <c r="J21" s="41"/>
      <c r="K21" s="41"/>
      <c r="L21" s="41"/>
      <c r="M21" s="41"/>
      <c r="N21" s="41"/>
    </row>
    <row r="22" spans="1:14" x14ac:dyDescent="0.2">
      <c r="A22" s="41"/>
      <c r="B22" s="10"/>
      <c r="C22" s="10"/>
      <c r="D22" s="10" t="s">
        <v>93</v>
      </c>
      <c r="E22" s="10">
        <v>270</v>
      </c>
      <c r="F22" s="10" t="s">
        <v>90</v>
      </c>
      <c r="G22" s="10"/>
      <c r="H22" s="10"/>
      <c r="I22" s="10"/>
      <c r="J22" s="10"/>
      <c r="K22" s="10"/>
      <c r="L22" s="10"/>
      <c r="M22" s="10"/>
      <c r="N22" s="41"/>
    </row>
    <row r="23" spans="1:14" x14ac:dyDescent="0.2">
      <c r="A23" s="41"/>
      <c r="B23" s="10"/>
      <c r="C23" s="10"/>
      <c r="D23" s="41" t="s">
        <v>92</v>
      </c>
      <c r="E23" s="41">
        <v>340</v>
      </c>
      <c r="F23" s="41" t="s">
        <v>90</v>
      </c>
      <c r="G23" s="41"/>
      <c r="H23" s="41"/>
      <c r="I23" s="41"/>
      <c r="J23" s="41"/>
      <c r="K23" s="41"/>
      <c r="L23" s="41"/>
      <c r="M23" s="41"/>
      <c r="N23" s="41"/>
    </row>
    <row r="24" spans="1:14" x14ac:dyDescent="0.2">
      <c r="A24" s="41"/>
      <c r="B24" s="10"/>
      <c r="C24" s="10"/>
      <c r="D24" s="10" t="s">
        <v>91</v>
      </c>
      <c r="E24" s="10">
        <v>240</v>
      </c>
      <c r="F24" s="10" t="s">
        <v>90</v>
      </c>
      <c r="G24" s="10"/>
      <c r="H24" s="10"/>
      <c r="I24" s="10"/>
      <c r="J24" s="10"/>
      <c r="K24" s="10"/>
      <c r="L24" s="10"/>
      <c r="M24" s="10"/>
      <c r="N24" s="41"/>
    </row>
    <row r="25" spans="1:14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 x14ac:dyDescent="0.25">
      <c r="A27" s="41"/>
      <c r="B27" s="44" t="s">
        <v>89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x14ac:dyDescent="0.2">
      <c r="A28" s="41"/>
      <c r="B28" s="45" t="s">
        <v>84</v>
      </c>
      <c r="C28" s="45"/>
      <c r="D28" s="45"/>
      <c r="E28" s="45"/>
      <c r="F28" s="46"/>
      <c r="G28" s="41"/>
      <c r="H28" s="163"/>
      <c r="I28" s="164"/>
      <c r="J28" s="164"/>
      <c r="K28" s="164"/>
      <c r="L28" s="164"/>
      <c r="M28" s="164"/>
      <c r="N28" s="41"/>
    </row>
    <row r="29" spans="1:14" x14ac:dyDescent="0.2">
      <c r="A29" s="41"/>
      <c r="B29" s="41"/>
      <c r="C29" s="41" t="s">
        <v>88</v>
      </c>
      <c r="D29" s="41"/>
      <c r="E29" s="41"/>
      <c r="F29" s="41"/>
      <c r="G29" s="41"/>
      <c r="H29" s="41"/>
      <c r="I29" s="41"/>
      <c r="J29" s="41"/>
      <c r="K29" s="41"/>
      <c r="L29" s="41" t="s">
        <v>81</v>
      </c>
      <c r="M29" s="15"/>
      <c r="N29" s="51"/>
    </row>
    <row r="30" spans="1:14" x14ac:dyDescent="0.2">
      <c r="A30" s="41"/>
      <c r="B30" s="41"/>
      <c r="C30" s="41" t="s">
        <v>82</v>
      </c>
      <c r="D30" s="41"/>
      <c r="E30" s="41"/>
      <c r="F30" s="41"/>
      <c r="G30" s="41"/>
      <c r="H30" s="41"/>
      <c r="I30" s="41"/>
      <c r="J30" s="41"/>
      <c r="K30" s="41"/>
      <c r="L30" s="41" t="s">
        <v>81</v>
      </c>
      <c r="M30" s="15"/>
      <c r="N30" s="51"/>
    </row>
    <row r="31" spans="1:14" x14ac:dyDescent="0.2">
      <c r="A31" s="41"/>
      <c r="B31" s="41"/>
      <c r="C31" s="41" t="s">
        <v>80</v>
      </c>
      <c r="D31" s="41"/>
      <c r="E31" s="41"/>
      <c r="F31" s="41"/>
      <c r="G31" s="41"/>
      <c r="H31" s="41"/>
      <c r="I31" s="41"/>
      <c r="J31" s="41"/>
      <c r="K31" s="41"/>
      <c r="L31" s="41" t="s">
        <v>67</v>
      </c>
      <c r="M31" s="52">
        <f>H2_Netz!D55</f>
        <v>0</v>
      </c>
      <c r="N31" s="41"/>
    </row>
    <row r="32" spans="1:14" x14ac:dyDescent="0.2">
      <c r="A32" s="41"/>
      <c r="B32" s="41"/>
      <c r="C32" s="41" t="s">
        <v>87</v>
      </c>
      <c r="D32" s="41"/>
      <c r="E32" s="41"/>
      <c r="F32" s="41"/>
      <c r="G32" s="41"/>
      <c r="H32" s="41"/>
      <c r="I32" s="41"/>
      <c r="J32" s="41"/>
      <c r="K32" s="41"/>
      <c r="L32" s="41" t="s">
        <v>67</v>
      </c>
      <c r="M32" s="16"/>
      <c r="N32" s="51"/>
    </row>
    <row r="33" spans="1:14" ht="9.4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41"/>
    </row>
    <row r="34" spans="1:14" x14ac:dyDescent="0.2">
      <c r="A34" s="41"/>
      <c r="B34" s="41"/>
      <c r="C34" s="13" t="s">
        <v>79</v>
      </c>
      <c r="D34" s="10"/>
      <c r="E34" s="10"/>
      <c r="F34" s="10"/>
      <c r="G34" s="10"/>
      <c r="H34" s="10"/>
      <c r="I34" s="10"/>
      <c r="J34" s="10"/>
      <c r="K34" s="10"/>
      <c r="L34" s="13" t="s">
        <v>67</v>
      </c>
      <c r="M34" s="12">
        <f>((M29+M30)/(B14)*100)+M31+M32</f>
        <v>0</v>
      </c>
      <c r="N34" s="41"/>
    </row>
    <row r="35" spans="1:14" x14ac:dyDescent="0.2">
      <c r="A35" s="41"/>
      <c r="B35" s="41"/>
      <c r="C35" s="49" t="s">
        <v>86</v>
      </c>
      <c r="D35" s="49"/>
      <c r="E35" s="49"/>
      <c r="F35" s="49"/>
      <c r="G35" s="49"/>
      <c r="H35" s="49"/>
      <c r="I35" s="49"/>
      <c r="J35" s="49"/>
      <c r="K35" s="50" t="s">
        <v>77</v>
      </c>
      <c r="L35" s="49" t="s">
        <v>67</v>
      </c>
      <c r="M35" s="16"/>
      <c r="N35" s="51"/>
    </row>
    <row r="36" spans="1:14" x14ac:dyDescent="0.2">
      <c r="A36" s="41"/>
      <c r="B36" s="41"/>
      <c r="C36" s="9" t="s">
        <v>76</v>
      </c>
      <c r="D36" s="10"/>
      <c r="E36" s="10"/>
      <c r="F36" s="10"/>
      <c r="G36" s="10"/>
      <c r="H36" s="10"/>
      <c r="I36" s="10"/>
      <c r="J36" s="10"/>
      <c r="K36" s="10"/>
      <c r="L36" s="9" t="s">
        <v>67</v>
      </c>
      <c r="M36" s="8">
        <f>M34-M35</f>
        <v>0</v>
      </c>
      <c r="N36" s="41"/>
    </row>
    <row r="37" spans="1:14" x14ac:dyDescent="0.2">
      <c r="A37" s="41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3"/>
      <c r="N37" s="41"/>
    </row>
    <row r="38" spans="1:14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 x14ac:dyDescent="0.25">
      <c r="A39" s="41"/>
      <c r="B39" s="44" t="s">
        <v>85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x14ac:dyDescent="0.2">
      <c r="A40" s="41"/>
      <c r="B40" s="45" t="s">
        <v>84</v>
      </c>
      <c r="C40" s="45"/>
      <c r="D40" s="45"/>
      <c r="E40" s="45"/>
      <c r="F40" s="46"/>
      <c r="G40" s="41"/>
      <c r="H40" s="163"/>
      <c r="I40" s="164"/>
      <c r="J40" s="164"/>
      <c r="K40" s="164"/>
      <c r="L40" s="164"/>
      <c r="M40" s="164"/>
      <c r="N40" s="41"/>
    </row>
    <row r="41" spans="1:14" x14ac:dyDescent="0.2">
      <c r="A41" s="41"/>
      <c r="B41" s="41"/>
      <c r="C41" s="41" t="s">
        <v>83</v>
      </c>
      <c r="D41" s="41"/>
      <c r="E41" s="41"/>
      <c r="F41" s="41"/>
      <c r="G41" s="41"/>
      <c r="H41" s="41"/>
      <c r="I41" s="41"/>
      <c r="J41" s="41"/>
      <c r="K41" s="41"/>
      <c r="L41" s="41" t="s">
        <v>81</v>
      </c>
      <c r="M41" s="15"/>
      <c r="N41" s="41"/>
    </row>
    <row r="42" spans="1:14" x14ac:dyDescent="0.2">
      <c r="A42" s="46"/>
      <c r="B42" s="46"/>
      <c r="C42" s="41" t="s">
        <v>82</v>
      </c>
      <c r="D42" s="46"/>
      <c r="E42" s="46"/>
      <c r="F42" s="46"/>
      <c r="G42" s="46"/>
      <c r="H42" s="46"/>
      <c r="I42" s="46"/>
      <c r="J42" s="46"/>
      <c r="K42" s="46"/>
      <c r="L42" s="46" t="s">
        <v>81</v>
      </c>
      <c r="M42" s="14"/>
      <c r="N42" s="46"/>
    </row>
    <row r="43" spans="1:14" ht="12.75" customHeight="1" x14ac:dyDescent="0.2">
      <c r="A43" s="46"/>
      <c r="B43" s="46"/>
      <c r="C43" s="46" t="s">
        <v>80</v>
      </c>
      <c r="D43" s="46"/>
      <c r="E43" s="46"/>
      <c r="F43" s="46"/>
      <c r="G43" s="46"/>
      <c r="H43" s="46"/>
      <c r="I43" s="46"/>
      <c r="J43" s="46"/>
      <c r="K43" s="46"/>
      <c r="L43" s="46" t="s">
        <v>67</v>
      </c>
      <c r="M43" s="47">
        <f>H2_Energie!D55</f>
        <v>0</v>
      </c>
      <c r="N43" s="46"/>
    </row>
    <row r="44" spans="1:14" ht="9.4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8"/>
      <c r="N44" s="46"/>
    </row>
    <row r="45" spans="1:14" x14ac:dyDescent="0.2">
      <c r="A45" s="41"/>
      <c r="B45" s="41"/>
      <c r="C45" s="13" t="s">
        <v>79</v>
      </c>
      <c r="D45" s="10"/>
      <c r="E45" s="10"/>
      <c r="F45" s="10"/>
      <c r="G45" s="10"/>
      <c r="H45" s="10"/>
      <c r="I45" s="10"/>
      <c r="J45" s="10"/>
      <c r="K45" s="10"/>
      <c r="L45" s="13" t="s">
        <v>67</v>
      </c>
      <c r="M45" s="12">
        <f>((M41+M42)/B14*100)+M43</f>
        <v>0</v>
      </c>
      <c r="N45" s="41"/>
    </row>
    <row r="46" spans="1:14" x14ac:dyDescent="0.2">
      <c r="A46" s="41"/>
      <c r="B46" s="41"/>
      <c r="C46" s="49" t="s">
        <v>78</v>
      </c>
      <c r="D46" s="49"/>
      <c r="E46" s="49"/>
      <c r="F46" s="49"/>
      <c r="G46" s="49"/>
      <c r="H46" s="49"/>
      <c r="I46" s="49"/>
      <c r="J46" s="49"/>
      <c r="K46" s="50" t="s">
        <v>77</v>
      </c>
      <c r="L46" s="49" t="s">
        <v>67</v>
      </c>
      <c r="M46" s="11"/>
      <c r="N46" s="41"/>
    </row>
    <row r="47" spans="1:14" x14ac:dyDescent="0.2">
      <c r="A47" s="41"/>
      <c r="B47" s="41"/>
      <c r="C47" s="9" t="s">
        <v>76</v>
      </c>
      <c r="D47" s="10"/>
      <c r="E47" s="10"/>
      <c r="F47" s="10"/>
      <c r="G47" s="10"/>
      <c r="H47" s="10"/>
      <c r="I47" s="10"/>
      <c r="J47" s="10"/>
      <c r="K47" s="10"/>
      <c r="L47" s="9" t="s">
        <v>67</v>
      </c>
      <c r="M47" s="8">
        <f>M45-M46</f>
        <v>0</v>
      </c>
      <c r="N47" s="41"/>
    </row>
    <row r="48" spans="1:14" x14ac:dyDescent="0.2">
      <c r="A48" s="41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3"/>
      <c r="N48" s="41"/>
    </row>
    <row r="49" spans="1:18" ht="12.75" customHeight="1" x14ac:dyDescent="0.2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8" ht="15.75" x14ac:dyDescent="0.25">
      <c r="A50" s="41"/>
      <c r="B50" s="44" t="s">
        <v>75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8" x14ac:dyDescent="0.2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 t="s">
        <v>74</v>
      </c>
      <c r="L51" s="72" t="s">
        <v>67</v>
      </c>
      <c r="M51" s="73">
        <f>MIN(Abgaben!E15:E413)</f>
        <v>0</v>
      </c>
      <c r="N51" s="41"/>
    </row>
    <row r="52" spans="1:18" x14ac:dyDescent="0.2">
      <c r="A52" s="41"/>
      <c r="B52" s="41"/>
      <c r="C52" s="41" t="s">
        <v>73</v>
      </c>
      <c r="D52" s="41"/>
      <c r="E52" s="41"/>
      <c r="F52" s="41"/>
      <c r="G52" s="41"/>
      <c r="H52" s="41"/>
      <c r="I52" s="41"/>
      <c r="J52" s="41"/>
      <c r="K52" s="41" t="s">
        <v>72</v>
      </c>
      <c r="L52" s="42" t="s">
        <v>67</v>
      </c>
      <c r="M52" s="74">
        <f>MAX(Abgaben!E15:E413)</f>
        <v>0</v>
      </c>
      <c r="N52" s="41"/>
    </row>
    <row r="53" spans="1:18" x14ac:dyDescent="0.2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9"/>
      <c r="M53" s="49"/>
      <c r="N53" s="41"/>
    </row>
    <row r="54" spans="1:18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9"/>
      <c r="M54" s="49"/>
      <c r="N54" s="41"/>
    </row>
    <row r="55" spans="1:18" ht="15.75" x14ac:dyDescent="0.25">
      <c r="A55" s="41"/>
      <c r="B55" s="44" t="s">
        <v>71</v>
      </c>
      <c r="C55" s="41"/>
      <c r="D55" s="41"/>
      <c r="E55" s="41"/>
      <c r="F55" s="41"/>
      <c r="G55" s="41"/>
      <c r="H55" s="41"/>
      <c r="I55" s="41"/>
      <c r="J55" s="41"/>
      <c r="K55" s="41"/>
      <c r="L55" s="49"/>
      <c r="M55" s="49"/>
      <c r="N55" s="41"/>
    </row>
    <row r="56" spans="1:18" x14ac:dyDescent="0.2">
      <c r="A56" s="41"/>
      <c r="B56" s="41"/>
      <c r="C56" s="49" t="s">
        <v>225</v>
      </c>
      <c r="D56" s="41"/>
      <c r="E56" s="41"/>
      <c r="F56" s="41"/>
      <c r="G56" s="41"/>
      <c r="H56" s="41"/>
      <c r="I56" s="41"/>
      <c r="J56" s="41"/>
      <c r="K56" s="41"/>
      <c r="L56" s="42" t="s">
        <v>67</v>
      </c>
      <c r="M56" s="57"/>
      <c r="N56" s="105" t="s">
        <v>221</v>
      </c>
      <c r="O56" s="106"/>
      <c r="P56" s="106"/>
      <c r="Q56" s="106"/>
      <c r="R56" s="106"/>
    </row>
    <row r="57" spans="1:18" x14ac:dyDescent="0.2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9"/>
      <c r="M57" s="49"/>
      <c r="N57" s="41"/>
    </row>
    <row r="58" spans="1:18" x14ac:dyDescent="0.2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9"/>
      <c r="M58" s="49"/>
      <c r="N58" s="41"/>
    </row>
    <row r="59" spans="1:18" ht="15.75" x14ac:dyDescent="0.25">
      <c r="A59" s="41"/>
      <c r="B59" s="75" t="s">
        <v>70</v>
      </c>
      <c r="C59" s="41"/>
      <c r="D59" s="41"/>
      <c r="E59" s="41"/>
      <c r="F59" s="41"/>
      <c r="G59" s="41"/>
      <c r="H59" s="41"/>
      <c r="I59" s="41"/>
      <c r="J59" s="41"/>
      <c r="K59" s="41" t="s">
        <v>69</v>
      </c>
      <c r="L59" s="76" t="s">
        <v>67</v>
      </c>
      <c r="M59" s="77">
        <f>SUM(M36,M47,M51,M56)</f>
        <v>0</v>
      </c>
      <c r="N59" s="41"/>
    </row>
    <row r="60" spans="1:18" ht="15.75" x14ac:dyDescent="0.25">
      <c r="A60" s="41"/>
      <c r="B60" s="75"/>
      <c r="C60" s="41"/>
      <c r="D60" s="41"/>
      <c r="E60" s="41"/>
      <c r="F60" s="41"/>
      <c r="G60" s="41"/>
      <c r="H60" s="41"/>
      <c r="I60" s="41"/>
      <c r="J60" s="41"/>
      <c r="K60" s="41" t="s">
        <v>68</v>
      </c>
      <c r="L60" s="90" t="s">
        <v>67</v>
      </c>
      <c r="M60" s="91">
        <f>SUM(M36,M47,M52,M56)</f>
        <v>0</v>
      </c>
      <c r="N60" s="41"/>
    </row>
    <row r="61" spans="1:18" x14ac:dyDescent="0.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8" x14ac:dyDescent="0.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8" x14ac:dyDescent="0.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119" spans="2:3" ht="13.5" thickBot="1" x14ac:dyDescent="0.25"/>
    <row r="120" spans="2:3" ht="15" x14ac:dyDescent="0.25">
      <c r="B120" s="132" t="s">
        <v>233</v>
      </c>
      <c r="C120" s="135"/>
    </row>
    <row r="121" spans="2:3" ht="15" x14ac:dyDescent="0.25">
      <c r="B121" s="133" t="s">
        <v>234</v>
      </c>
      <c r="C121" s="136"/>
    </row>
    <row r="122" spans="2:3" ht="15" x14ac:dyDescent="0.25">
      <c r="B122" s="133" t="s">
        <v>235</v>
      </c>
      <c r="C122" s="136"/>
    </row>
    <row r="123" spans="2:3" ht="15.75" thickBot="1" x14ac:dyDescent="0.3">
      <c r="B123" s="134" t="s">
        <v>236</v>
      </c>
      <c r="C123" s="137"/>
    </row>
  </sheetData>
  <sheetProtection selectLockedCells="1"/>
  <mergeCells count="2">
    <mergeCell ref="H28:M28"/>
    <mergeCell ref="H40:M40"/>
  </mergeCells>
  <dataValidations count="2">
    <dataValidation type="decimal" allowBlank="1" showInputMessage="1" showErrorMessage="1" error="Bitte geben Sie einen Wert zwischen 0 und 99 ein!" sqref="M35 M46 M32">
      <formula1>0</formula1>
      <formula2>99</formula2>
    </dataValidation>
    <dataValidation type="decimal" allowBlank="1" showInputMessage="1" showErrorMessage="1" error="Bitte geben Sie einen Wert zwischen 0 und 9'999 ein!" sqref="M29:M30 M41:M42 M56">
      <formula1>0</formula1>
      <formula2>9999</formula2>
    </dataValidation>
  </dataValidations>
  <pageMargins left="0.39370078740157483" right="0.39370078740157483" top="0.39370078740157483" bottom="0.39370078740157483" header="0.19685039370078741" footer="0.19685039370078741"/>
  <pageSetup paperSize="9" scale="71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Line="0" autoPict="0" macro="[0]!goto_H1">
                <anchor moveWithCells="1" sizeWithCells="1">
                  <from>
                    <xdr:col>11</xdr:col>
                    <xdr:colOff>409575</xdr:colOff>
                    <xdr:row>1</xdr:row>
                    <xdr:rowOff>66675</xdr:rowOff>
                  </from>
                  <to>
                    <xdr:col>12</xdr:col>
                    <xdr:colOff>133350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Button 2">
              <controlPr defaultSize="0" print="0" autoFill="0" autoLine="0" autoPict="0" macro="[0]!goto_H3">
                <anchor moveWithCells="1" sizeWithCells="1">
                  <from>
                    <xdr:col>12</xdr:col>
                    <xdr:colOff>209550</xdr:colOff>
                    <xdr:row>1</xdr:row>
                    <xdr:rowOff>66675</xdr:rowOff>
                  </from>
                  <to>
                    <xdr:col>12</xdr:col>
                    <xdr:colOff>762000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Button 3">
              <controlPr defaultSize="0" print="0" autoFill="0" autoPict="0" macro="[0]!Kategorien_H" altText="?">
                <anchor moveWithCells="1">
                  <from>
                    <xdr:col>11</xdr:col>
                    <xdr:colOff>666750</xdr:colOff>
                    <xdr:row>12</xdr:row>
                    <xdr:rowOff>76200</xdr:rowOff>
                  </from>
                  <to>
                    <xdr:col>12</xdr:col>
                    <xdr:colOff>600075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Button 4">
              <controlPr defaultSize="0" print="0" autoFill="0" autoLine="0" autoPict="0" macro="[0]!goto_H2_Netz">
                <anchor>
                  <from>
                    <xdr:col>8</xdr:col>
                    <xdr:colOff>66675</xdr:colOff>
                    <xdr:row>29</xdr:row>
                    <xdr:rowOff>133350</xdr:rowOff>
                  </from>
                  <to>
                    <xdr:col>10</xdr:col>
                    <xdr:colOff>1066800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Button 5">
              <controlPr defaultSize="0" print="0" autoFill="0" autoLine="0" autoPict="0" macro="[0]!goto_H2_Energie">
                <anchor>
                  <from>
                    <xdr:col>8</xdr:col>
                    <xdr:colOff>85725</xdr:colOff>
                    <xdr:row>41</xdr:row>
                    <xdr:rowOff>104775</xdr:rowOff>
                  </from>
                  <to>
                    <xdr:col>10</xdr:col>
                    <xdr:colOff>1085850</xdr:colOff>
                    <xdr:row>43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pageSetUpPr fitToPage="1"/>
  </sheetPr>
  <dimension ref="A1:I58"/>
  <sheetViews>
    <sheetView showGridLines="0" workbookViewId="0">
      <pane ySplit="8" topLeftCell="A10" activePane="bottomLeft" state="frozen"/>
      <selection activeCell="F25" sqref="F25"/>
      <selection pane="bottomLeft" activeCell="C14" sqref="C14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138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360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330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420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240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300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270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340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240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2500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67" priority="1" stopIfTrue="1">
      <formula>$G$19&gt;1</formula>
    </cfRule>
    <cfRule type="expression" dxfId="66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Line="0" autoPict="0" macro="[0]!goto_H2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6">
    <pageSetUpPr fitToPage="1"/>
  </sheetPr>
  <dimension ref="A1:I58"/>
  <sheetViews>
    <sheetView showGridLines="0" tabSelected="1" workbookViewId="0">
      <pane ySplit="8" topLeftCell="A9" activePane="bottomLeft" state="frozen"/>
      <selection activeCell="F25" sqref="F25"/>
      <selection pane="bottomLeft" activeCell="L30" sqref="L30"/>
    </sheetView>
  </sheetViews>
  <sheetFormatPr baseColWidth="10" defaultColWidth="11.42578125" defaultRowHeight="12.75" x14ac:dyDescent="0.2"/>
  <cols>
    <col min="1" max="16384" width="11.42578125" style="7"/>
  </cols>
  <sheetData>
    <row r="1" spans="1:9" x14ac:dyDescent="0.2">
      <c r="A1" s="41"/>
      <c r="B1" s="41"/>
      <c r="C1" s="41"/>
      <c r="D1" s="41"/>
      <c r="E1" s="41"/>
      <c r="F1" s="41"/>
      <c r="G1" s="41"/>
      <c r="H1" s="41"/>
      <c r="I1" s="41"/>
    </row>
    <row r="2" spans="1:9" x14ac:dyDescent="0.2">
      <c r="A2" s="41"/>
      <c r="B2" s="41"/>
      <c r="C2" s="41"/>
      <c r="D2" s="41"/>
      <c r="E2" s="41"/>
      <c r="F2" s="41"/>
      <c r="G2" s="41"/>
      <c r="H2" s="41"/>
      <c r="I2" s="41"/>
    </row>
    <row r="3" spans="1:9" x14ac:dyDescent="0.2">
      <c r="A3" s="41"/>
      <c r="B3" s="41"/>
      <c r="C3" s="41"/>
      <c r="D3" s="41"/>
      <c r="E3" s="41"/>
      <c r="F3" s="41"/>
      <c r="G3" s="41"/>
      <c r="H3" s="41"/>
      <c r="I3" s="41"/>
    </row>
    <row r="4" spans="1:9" x14ac:dyDescent="0.2">
      <c r="A4" s="41"/>
      <c r="B4" s="41"/>
      <c r="C4" s="41"/>
      <c r="D4" s="41"/>
      <c r="E4" s="41"/>
      <c r="F4" s="41"/>
      <c r="G4" s="41"/>
      <c r="H4" s="41"/>
      <c r="I4" s="41"/>
    </row>
    <row r="5" spans="1:9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x14ac:dyDescent="0.2">
      <c r="A6" s="41"/>
      <c r="B6" s="41"/>
      <c r="C6" s="41"/>
      <c r="D6" s="41"/>
      <c r="E6" s="41"/>
      <c r="F6" s="41"/>
      <c r="G6" s="41"/>
      <c r="H6" s="41"/>
      <c r="I6" s="41"/>
    </row>
    <row r="7" spans="1:9" hidden="1" x14ac:dyDescent="0.2">
      <c r="A7" s="41"/>
      <c r="B7" s="41"/>
      <c r="C7" s="41"/>
      <c r="D7" s="41"/>
      <c r="E7" s="41"/>
      <c r="F7" s="41"/>
      <c r="G7" s="41"/>
      <c r="H7" s="41"/>
      <c r="I7" s="41"/>
    </row>
    <row r="8" spans="1:9" ht="6.75" hidden="1" customHeight="1" x14ac:dyDescent="0.2">
      <c r="A8" s="41"/>
      <c r="B8" s="41"/>
      <c r="C8" s="41"/>
      <c r="D8" s="41"/>
      <c r="E8" s="41"/>
      <c r="F8" s="41"/>
      <c r="G8" s="41"/>
      <c r="H8" s="41"/>
      <c r="I8" s="41"/>
    </row>
    <row r="9" spans="1:9" ht="6.75" customHeight="1" x14ac:dyDescent="0.2">
      <c r="A9" s="41"/>
      <c r="B9" s="41"/>
      <c r="C9" s="41"/>
      <c r="D9" s="41"/>
      <c r="E9" s="41"/>
      <c r="F9" s="41"/>
      <c r="G9" s="41"/>
      <c r="H9" s="41"/>
      <c r="I9" s="41"/>
    </row>
    <row r="10" spans="1:9" ht="28.9" customHeight="1" x14ac:dyDescent="0.2">
      <c r="A10" s="41"/>
      <c r="B10" s="41"/>
      <c r="C10" s="159" t="s">
        <v>139</v>
      </c>
      <c r="D10" s="159"/>
      <c r="E10" s="159"/>
      <c r="F10" s="159"/>
      <c r="G10" s="159"/>
      <c r="H10" s="159"/>
      <c r="I10" s="41"/>
    </row>
    <row r="11" spans="1:9" ht="15.75" x14ac:dyDescent="0.25">
      <c r="A11" s="41"/>
      <c r="B11" s="41"/>
      <c r="C11" s="160" t="s">
        <v>134</v>
      </c>
      <c r="D11" s="161"/>
      <c r="E11" s="162"/>
      <c r="F11" s="161" t="s">
        <v>133</v>
      </c>
      <c r="G11" s="161"/>
      <c r="H11" s="162"/>
      <c r="I11" s="41"/>
    </row>
    <row r="12" spans="1:9" x14ac:dyDescent="0.2">
      <c r="A12" s="41"/>
      <c r="B12" s="41"/>
      <c r="C12" s="84" t="s">
        <v>132</v>
      </c>
      <c r="D12" s="85" t="s">
        <v>131</v>
      </c>
      <c r="E12" s="85" t="s">
        <v>130</v>
      </c>
      <c r="F12" s="84" t="s">
        <v>132</v>
      </c>
      <c r="G12" s="85" t="s">
        <v>131</v>
      </c>
      <c r="H12" s="86" t="s">
        <v>130</v>
      </c>
      <c r="I12" s="41"/>
    </row>
    <row r="13" spans="1:9" x14ac:dyDescent="0.2">
      <c r="A13" s="41"/>
      <c r="B13" s="41"/>
      <c r="C13" s="87" t="s">
        <v>67</v>
      </c>
      <c r="D13" s="88" t="s">
        <v>67</v>
      </c>
      <c r="E13" s="88" t="s">
        <v>67</v>
      </c>
      <c r="F13" s="87" t="s">
        <v>67</v>
      </c>
      <c r="G13" s="88" t="s">
        <v>67</v>
      </c>
      <c r="H13" s="89" t="s">
        <v>67</v>
      </c>
      <c r="I13" s="41"/>
    </row>
    <row r="14" spans="1:9" x14ac:dyDescent="0.2">
      <c r="A14" s="41"/>
      <c r="B14" s="20" t="s">
        <v>129</v>
      </c>
      <c r="C14" s="21"/>
      <c r="D14" s="21"/>
      <c r="E14" s="21"/>
      <c r="F14" s="21"/>
      <c r="G14" s="21"/>
      <c r="H14" s="21"/>
      <c r="I14" s="41"/>
    </row>
    <row r="15" spans="1:9" x14ac:dyDescent="0.2">
      <c r="A15" s="41"/>
      <c r="B15" s="20" t="s">
        <v>128</v>
      </c>
      <c r="C15" s="21"/>
      <c r="D15" s="21"/>
      <c r="E15" s="21"/>
      <c r="F15" s="21"/>
      <c r="G15" s="21"/>
      <c r="H15" s="21"/>
      <c r="I15" s="41"/>
    </row>
    <row r="16" spans="1:9" x14ac:dyDescent="0.2">
      <c r="A16" s="41"/>
      <c r="B16" s="20" t="s">
        <v>127</v>
      </c>
      <c r="C16" s="21"/>
      <c r="D16" s="21"/>
      <c r="E16" s="21"/>
      <c r="F16" s="21"/>
      <c r="G16" s="21"/>
      <c r="H16" s="21"/>
      <c r="I16" s="41"/>
    </row>
    <row r="17" spans="1:9" x14ac:dyDescent="0.2">
      <c r="A17" s="41"/>
      <c r="B17" s="20" t="s">
        <v>126</v>
      </c>
      <c r="C17" s="21"/>
      <c r="D17" s="21"/>
      <c r="E17" s="21"/>
      <c r="F17" s="21"/>
      <c r="G17" s="21"/>
      <c r="H17" s="21"/>
      <c r="I17" s="41"/>
    </row>
    <row r="18" spans="1:9" x14ac:dyDescent="0.2">
      <c r="A18" s="41"/>
      <c r="B18" s="20" t="s">
        <v>125</v>
      </c>
      <c r="C18" s="21"/>
      <c r="D18" s="21"/>
      <c r="E18" s="21"/>
      <c r="F18" s="21"/>
      <c r="G18" s="21"/>
      <c r="H18" s="21"/>
      <c r="I18" s="41"/>
    </row>
    <row r="19" spans="1:9" x14ac:dyDescent="0.2">
      <c r="A19" s="41"/>
      <c r="B19" s="20" t="s">
        <v>124</v>
      </c>
      <c r="C19" s="21"/>
      <c r="D19" s="21"/>
      <c r="E19" s="21"/>
      <c r="F19" s="21"/>
      <c r="G19" s="21"/>
      <c r="H19" s="21"/>
      <c r="I19" s="41"/>
    </row>
    <row r="20" spans="1:9" x14ac:dyDescent="0.2">
      <c r="A20" s="58"/>
      <c r="B20" s="58" t="s">
        <v>123</v>
      </c>
      <c r="C20" s="21"/>
      <c r="D20" s="21"/>
      <c r="E20" s="21"/>
      <c r="F20" s="21"/>
      <c r="G20" s="21"/>
      <c r="H20" s="21"/>
      <c r="I20" s="41"/>
    </row>
    <row r="21" spans="1:9" x14ac:dyDescent="0.2">
      <c r="A21" s="58"/>
      <c r="B21" s="58" t="s">
        <v>122</v>
      </c>
      <c r="C21" s="21"/>
      <c r="D21" s="21"/>
      <c r="E21" s="21"/>
      <c r="F21" s="21"/>
      <c r="G21" s="21"/>
      <c r="H21" s="21"/>
      <c r="I21" s="41"/>
    </row>
    <row r="22" spans="1:9" x14ac:dyDescent="0.2">
      <c r="A22" s="58"/>
      <c r="B22" s="58" t="s">
        <v>121</v>
      </c>
      <c r="C22" s="21"/>
      <c r="D22" s="21"/>
      <c r="E22" s="21"/>
      <c r="F22" s="21"/>
      <c r="G22" s="21"/>
      <c r="H22" s="21"/>
      <c r="I22" s="41"/>
    </row>
    <row r="23" spans="1:9" x14ac:dyDescent="0.2">
      <c r="A23" s="58"/>
      <c r="B23" s="58" t="s">
        <v>120</v>
      </c>
      <c r="C23" s="21"/>
      <c r="D23" s="21"/>
      <c r="E23" s="21"/>
      <c r="F23" s="21"/>
      <c r="G23" s="21"/>
      <c r="H23" s="21"/>
      <c r="I23" s="41"/>
    </row>
    <row r="24" spans="1:9" x14ac:dyDescent="0.2">
      <c r="A24" s="41"/>
      <c r="B24" s="58" t="s">
        <v>119</v>
      </c>
      <c r="C24" s="21"/>
      <c r="D24" s="21"/>
      <c r="E24" s="21"/>
      <c r="F24" s="21"/>
      <c r="G24" s="21"/>
      <c r="H24" s="21"/>
      <c r="I24" s="41"/>
    </row>
    <row r="25" spans="1:9" x14ac:dyDescent="0.2">
      <c r="A25" s="41"/>
      <c r="B25" s="58" t="s">
        <v>118</v>
      </c>
      <c r="C25" s="21"/>
      <c r="D25" s="21"/>
      <c r="E25" s="21"/>
      <c r="F25" s="21"/>
      <c r="G25" s="21"/>
      <c r="H25" s="21"/>
      <c r="I25" s="41"/>
    </row>
    <row r="26" spans="1:9" x14ac:dyDescent="0.2">
      <c r="A26" s="41"/>
      <c r="B26" s="20" t="s">
        <v>117</v>
      </c>
      <c r="C26" s="21"/>
      <c r="D26" s="21"/>
      <c r="E26" s="21"/>
      <c r="F26" s="21"/>
      <c r="G26" s="21"/>
      <c r="H26" s="21"/>
      <c r="I26" s="41"/>
    </row>
    <row r="27" spans="1:9" x14ac:dyDescent="0.2">
      <c r="A27" s="41"/>
      <c r="B27" s="20" t="s">
        <v>116</v>
      </c>
      <c r="C27" s="21"/>
      <c r="D27" s="21"/>
      <c r="E27" s="21"/>
      <c r="F27" s="21"/>
      <c r="G27" s="21"/>
      <c r="H27" s="21"/>
      <c r="I27" s="41"/>
    </row>
    <row r="28" spans="1:9" x14ac:dyDescent="0.2">
      <c r="A28" s="41"/>
      <c r="B28" s="20" t="s">
        <v>115</v>
      </c>
      <c r="C28" s="21"/>
      <c r="D28" s="21"/>
      <c r="E28" s="21"/>
      <c r="F28" s="21"/>
      <c r="G28" s="21"/>
      <c r="H28" s="21"/>
      <c r="I28" s="41"/>
    </row>
    <row r="29" spans="1:9" x14ac:dyDescent="0.2">
      <c r="A29" s="41"/>
      <c r="B29" s="20" t="s">
        <v>114</v>
      </c>
      <c r="C29" s="21"/>
      <c r="D29" s="21"/>
      <c r="E29" s="21"/>
      <c r="F29" s="21"/>
      <c r="G29" s="21"/>
      <c r="H29" s="21"/>
      <c r="I29" s="41"/>
    </row>
    <row r="30" spans="1:9" x14ac:dyDescent="0.2">
      <c r="A30" s="41"/>
      <c r="B30" s="20" t="s">
        <v>113</v>
      </c>
      <c r="C30" s="21"/>
      <c r="D30" s="21"/>
      <c r="E30" s="21"/>
      <c r="F30" s="21"/>
      <c r="G30" s="21"/>
      <c r="H30" s="21"/>
      <c r="I30" s="41"/>
    </row>
    <row r="31" spans="1:9" x14ac:dyDescent="0.2">
      <c r="A31" s="41"/>
      <c r="B31" s="20" t="s">
        <v>112</v>
      </c>
      <c r="C31" s="21"/>
      <c r="D31" s="21"/>
      <c r="E31" s="21"/>
      <c r="F31" s="21"/>
      <c r="G31" s="21"/>
      <c r="H31" s="21"/>
      <c r="I31" s="41"/>
    </row>
    <row r="32" spans="1:9" x14ac:dyDescent="0.2">
      <c r="A32" s="41"/>
      <c r="B32" s="58" t="s">
        <v>111</v>
      </c>
      <c r="C32" s="21"/>
      <c r="D32" s="21"/>
      <c r="E32" s="21"/>
      <c r="F32" s="21"/>
      <c r="G32" s="21"/>
      <c r="H32" s="21"/>
      <c r="I32" s="41"/>
    </row>
    <row r="33" spans="1:9" x14ac:dyDescent="0.2">
      <c r="A33" s="41"/>
      <c r="B33" s="58" t="s">
        <v>110</v>
      </c>
      <c r="C33" s="21"/>
      <c r="D33" s="21"/>
      <c r="E33" s="21"/>
      <c r="F33" s="21"/>
      <c r="G33" s="21"/>
      <c r="H33" s="21"/>
      <c r="I33" s="41"/>
    </row>
    <row r="34" spans="1:9" x14ac:dyDescent="0.2">
      <c r="A34" s="41"/>
      <c r="B34" s="58" t="s">
        <v>109</v>
      </c>
      <c r="C34" s="21"/>
      <c r="D34" s="21"/>
      <c r="E34" s="21"/>
      <c r="F34" s="21"/>
      <c r="G34" s="21"/>
      <c r="H34" s="21"/>
      <c r="I34" s="41"/>
    </row>
    <row r="35" spans="1:9" x14ac:dyDescent="0.2">
      <c r="A35" s="41"/>
      <c r="B35" s="58" t="s">
        <v>108</v>
      </c>
      <c r="C35" s="21"/>
      <c r="D35" s="21"/>
      <c r="E35" s="21"/>
      <c r="F35" s="21"/>
      <c r="G35" s="21"/>
      <c r="H35" s="21"/>
      <c r="I35" s="41"/>
    </row>
    <row r="36" spans="1:9" x14ac:dyDescent="0.2">
      <c r="A36" s="41"/>
      <c r="B36" s="20" t="s">
        <v>107</v>
      </c>
      <c r="C36" s="21"/>
      <c r="D36" s="21"/>
      <c r="E36" s="21"/>
      <c r="F36" s="21"/>
      <c r="G36" s="21"/>
      <c r="H36" s="21"/>
      <c r="I36" s="41"/>
    </row>
    <row r="37" spans="1:9" x14ac:dyDescent="0.2">
      <c r="A37" s="41"/>
      <c r="B37" s="20" t="s">
        <v>106</v>
      </c>
      <c r="C37" s="21"/>
      <c r="D37" s="21"/>
      <c r="E37" s="21"/>
      <c r="F37" s="21"/>
      <c r="G37" s="21"/>
      <c r="H37" s="21"/>
      <c r="I37" s="41"/>
    </row>
    <row r="38" spans="1:9" x14ac:dyDescent="0.2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">
      <c r="A40" s="41"/>
      <c r="B40" s="41"/>
      <c r="C40" s="41"/>
      <c r="D40" s="41"/>
      <c r="E40" s="41"/>
      <c r="F40" s="41"/>
      <c r="G40" s="41"/>
      <c r="H40" s="41"/>
      <c r="I40" s="41"/>
    </row>
    <row r="41" spans="1:9" ht="15.75" x14ac:dyDescent="0.25">
      <c r="A41" s="41"/>
      <c r="B41" s="75" t="s">
        <v>105</v>
      </c>
      <c r="C41" s="41"/>
      <c r="D41" s="41"/>
      <c r="E41" s="41"/>
      <c r="F41" s="41"/>
      <c r="G41" s="41"/>
      <c r="H41" s="41"/>
      <c r="I41" s="41"/>
    </row>
    <row r="42" spans="1:9" x14ac:dyDescent="0.2">
      <c r="A42" s="41"/>
      <c r="B42" s="41"/>
      <c r="C42" s="41"/>
      <c r="D42" s="41"/>
      <c r="E42" s="41"/>
      <c r="F42" s="41"/>
      <c r="G42" s="41"/>
      <c r="H42" s="41"/>
      <c r="I42" s="41"/>
    </row>
    <row r="43" spans="1:9" x14ac:dyDescent="0.2">
      <c r="A43" s="41"/>
      <c r="B43" s="41"/>
      <c r="C43" s="41"/>
      <c r="D43" s="41"/>
      <c r="E43" s="41"/>
      <c r="F43" s="41"/>
      <c r="G43" s="41"/>
      <c r="H43" s="41"/>
      <c r="I43" s="41"/>
    </row>
    <row r="44" spans="1:9" x14ac:dyDescent="0.2">
      <c r="A44" s="41"/>
      <c r="B44" s="41"/>
      <c r="C44" s="41"/>
      <c r="D44" s="41"/>
      <c r="E44" s="81" t="s">
        <v>104</v>
      </c>
      <c r="F44" s="81" t="s">
        <v>103</v>
      </c>
      <c r="G44" s="41"/>
      <c r="H44" s="81" t="s">
        <v>102</v>
      </c>
      <c r="I44" s="41"/>
    </row>
    <row r="45" spans="1:9" x14ac:dyDescent="0.2">
      <c r="A45" s="41"/>
      <c r="B45" s="41" t="s">
        <v>96</v>
      </c>
      <c r="C45" s="41"/>
      <c r="D45" s="58" t="s">
        <v>94</v>
      </c>
      <c r="E45" s="81">
        <v>360</v>
      </c>
      <c r="F45" s="82">
        <f>(SUM($C$20:$C$25)/6*5+SUM($D$20:$D$25)/6+SUM($E$20:$E$25)/6)/7</f>
        <v>0</v>
      </c>
      <c r="G45" s="41"/>
      <c r="H45" s="83">
        <f t="shared" ref="H45:H52" si="0">E45*F45/100</f>
        <v>0</v>
      </c>
      <c r="I45" s="41"/>
    </row>
    <row r="46" spans="1:9" x14ac:dyDescent="0.2">
      <c r="A46" s="41"/>
      <c r="B46" s="41"/>
      <c r="C46" s="41"/>
      <c r="D46" s="20" t="s">
        <v>93</v>
      </c>
      <c r="E46" s="20">
        <v>330</v>
      </c>
      <c r="F46" s="19">
        <f>(SUM($C$26:$C$31)/6*5+SUM($D$26:$D$31)/6+SUM($E$26:$E$31)/6)/7</f>
        <v>0</v>
      </c>
      <c r="G46" s="20"/>
      <c r="H46" s="19">
        <f t="shared" si="0"/>
        <v>0</v>
      </c>
      <c r="I46" s="41"/>
    </row>
    <row r="47" spans="1:9" x14ac:dyDescent="0.2">
      <c r="A47" s="41"/>
      <c r="B47" s="41"/>
      <c r="C47" s="41"/>
      <c r="D47" s="58" t="s">
        <v>92</v>
      </c>
      <c r="E47" s="81">
        <v>420</v>
      </c>
      <c r="F47" s="82">
        <f>(SUM($C$32:$C$35)/4*5+SUM($D$32:$D$35)/4+SUM($E$32:$E$35)/4)/7</f>
        <v>0</v>
      </c>
      <c r="G47" s="41"/>
      <c r="H47" s="83">
        <f t="shared" si="0"/>
        <v>0</v>
      </c>
      <c r="I47" s="41"/>
    </row>
    <row r="48" spans="1:9" x14ac:dyDescent="0.2">
      <c r="A48" s="41"/>
      <c r="B48" s="41"/>
      <c r="C48" s="41"/>
      <c r="D48" s="20" t="s">
        <v>91</v>
      </c>
      <c r="E48" s="20">
        <v>240</v>
      </c>
      <c r="F48" s="19">
        <f>(SUM(C36:C37,C14:C19)/8*5+SUM(D36:D37,D14:D19)/8+SUM(E36:E37,E14:E19)/8)/7</f>
        <v>0</v>
      </c>
      <c r="G48" s="20"/>
      <c r="H48" s="19">
        <f t="shared" si="0"/>
        <v>0</v>
      </c>
      <c r="I48" s="41"/>
    </row>
    <row r="49" spans="1:9" x14ac:dyDescent="0.2">
      <c r="A49" s="41"/>
      <c r="B49" s="41" t="s">
        <v>95</v>
      </c>
      <c r="C49" s="41"/>
      <c r="D49" s="58" t="s">
        <v>94</v>
      </c>
      <c r="E49" s="81">
        <v>300</v>
      </c>
      <c r="F49" s="82">
        <f>(SUM($F$20:$F$25)/6*5+SUM($G$20:$G$25)/6+SUM($H$20:$H$25)/6)/7</f>
        <v>0</v>
      </c>
      <c r="G49" s="41"/>
      <c r="H49" s="83">
        <f t="shared" si="0"/>
        <v>0</v>
      </c>
      <c r="I49" s="41"/>
    </row>
    <row r="50" spans="1:9" x14ac:dyDescent="0.2">
      <c r="A50" s="41"/>
      <c r="B50" s="41"/>
      <c r="C50" s="41"/>
      <c r="D50" s="20" t="s">
        <v>93</v>
      </c>
      <c r="E50" s="20">
        <v>270</v>
      </c>
      <c r="F50" s="19">
        <f>(SUM($F$26:$F$31)/6*5+SUM($G$26:$G$31)/6+SUM($H$26:$H$31)/6)/7</f>
        <v>0</v>
      </c>
      <c r="G50" s="20"/>
      <c r="H50" s="19">
        <f t="shared" si="0"/>
        <v>0</v>
      </c>
      <c r="I50" s="41"/>
    </row>
    <row r="51" spans="1:9" x14ac:dyDescent="0.2">
      <c r="A51" s="41"/>
      <c r="B51" s="41"/>
      <c r="C51" s="41"/>
      <c r="D51" s="58" t="s">
        <v>92</v>
      </c>
      <c r="E51" s="81">
        <v>340</v>
      </c>
      <c r="F51" s="82">
        <f>(SUM($F$32:$F$35)/4*5+SUM($G$32:$G$35)/4+SUM($H$32:$H$35)/4)/7</f>
        <v>0</v>
      </c>
      <c r="G51" s="41"/>
      <c r="H51" s="83">
        <f t="shared" si="0"/>
        <v>0</v>
      </c>
      <c r="I51" s="41"/>
    </row>
    <row r="52" spans="1:9" x14ac:dyDescent="0.2">
      <c r="A52" s="41"/>
      <c r="B52" s="41"/>
      <c r="C52" s="41"/>
      <c r="D52" s="20" t="s">
        <v>91</v>
      </c>
      <c r="E52" s="20">
        <v>240</v>
      </c>
      <c r="F52" s="19">
        <f>(SUM(F36:F37,F14:F19)/8*5+SUM(G36:G37,G14:G19)/8+SUM(H36:H37,H14:H19)/8)/7</f>
        <v>0</v>
      </c>
      <c r="G52" s="20"/>
      <c r="H52" s="19">
        <f t="shared" si="0"/>
        <v>0</v>
      </c>
      <c r="I52" s="41"/>
    </row>
    <row r="53" spans="1:9" ht="13.5" thickBot="1" x14ac:dyDescent="0.25">
      <c r="A53" s="41"/>
      <c r="B53" s="45" t="s">
        <v>101</v>
      </c>
      <c r="C53" s="41"/>
      <c r="D53" s="78"/>
      <c r="E53" s="79">
        <f>SUM(E45:E52)</f>
        <v>2500</v>
      </c>
      <c r="F53" s="78"/>
      <c r="G53" s="78"/>
      <c r="H53" s="80">
        <f>SUM(H45:H52)</f>
        <v>0</v>
      </c>
      <c r="I53" s="41"/>
    </row>
    <row r="54" spans="1:9" ht="13.5" thickTop="1" x14ac:dyDescent="0.2">
      <c r="A54" s="41"/>
      <c r="B54" s="41"/>
      <c r="C54" s="41"/>
      <c r="D54" s="41"/>
      <c r="E54" s="41"/>
      <c r="F54" s="41"/>
      <c r="G54" s="41"/>
      <c r="H54" s="41"/>
      <c r="I54" s="41"/>
    </row>
    <row r="55" spans="1:9" x14ac:dyDescent="0.2">
      <c r="A55" s="41"/>
      <c r="B55" s="45" t="s">
        <v>100</v>
      </c>
      <c r="C55" s="41"/>
      <c r="D55" s="18">
        <f>H53/E53*100</f>
        <v>0</v>
      </c>
      <c r="E55" s="45" t="s">
        <v>67</v>
      </c>
      <c r="F55" s="41"/>
      <c r="G55" s="41"/>
      <c r="H55" s="41"/>
      <c r="I55" s="41"/>
    </row>
    <row r="56" spans="1:9" x14ac:dyDescent="0.2">
      <c r="A56" s="41"/>
      <c r="B56" s="41"/>
      <c r="C56" s="41"/>
      <c r="D56" s="41"/>
      <c r="E56" s="41"/>
      <c r="F56" s="41"/>
      <c r="G56" s="41"/>
      <c r="H56" s="41"/>
      <c r="I56" s="41"/>
    </row>
    <row r="57" spans="1:9" x14ac:dyDescent="0.2">
      <c r="A57" s="41"/>
      <c r="B57" s="41"/>
      <c r="C57" s="41"/>
      <c r="D57" s="41"/>
      <c r="E57" s="41"/>
      <c r="F57" s="41"/>
      <c r="G57" s="41"/>
      <c r="H57" s="41"/>
      <c r="I57" s="41"/>
    </row>
    <row r="58" spans="1:9" x14ac:dyDescent="0.2">
      <c r="A58" s="41"/>
      <c r="B58" s="41"/>
      <c r="C58" s="41"/>
      <c r="D58" s="41"/>
      <c r="E58" s="41"/>
      <c r="F58" s="41"/>
      <c r="G58" s="41"/>
      <c r="H58" s="41"/>
      <c r="I58" s="41"/>
    </row>
  </sheetData>
  <sheetProtection selectLockedCells="1"/>
  <mergeCells count="3">
    <mergeCell ref="C10:H10"/>
    <mergeCell ref="C11:E11"/>
    <mergeCell ref="F11:H11"/>
  </mergeCells>
  <conditionalFormatting sqref="D55">
    <cfRule type="expression" dxfId="65" priority="1" stopIfTrue="1">
      <formula>$G$19&gt;1</formula>
    </cfRule>
    <cfRule type="expression" dxfId="64" priority="2" stopIfTrue="1">
      <formula>OR(Ne2_NL="Nein",Ne2_NL="Non")</formula>
    </cfRule>
  </conditionalFormatting>
  <dataValidations count="1">
    <dataValidation type="decimal" allowBlank="1" showInputMessage="1" showErrorMessage="1" error="Bitte geben Sie einen Wert zwischen 0 und 99 ein!" sqref="C14:H37">
      <formula1>0</formula1>
      <formula2>99</formula2>
    </dataValidation>
  </dataValidations>
  <pageMargins left="0.39370078740157483" right="0.39370078740157483" top="0.39370078740157483" bottom="0.39370078740157483" header="0.19685039370078741" footer="0.19685039370078741"/>
  <pageSetup paperSize="9" scale="74" orientation="landscape" r:id="rId1"/>
  <headerFooter alignWithMargins="0">
    <oddFooter>&amp;LElektrizitätstarife 2009&amp;C&amp;F&amp;R&amp;D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Line="0" autoPict="0" macro="[0]!goto_H2">
                <anchor moveWithCells="1" sizeWithCells="1">
                  <from>
                    <xdr:col>3</xdr:col>
                    <xdr:colOff>171450</xdr:colOff>
                    <xdr:row>2</xdr:row>
                    <xdr:rowOff>76200</xdr:rowOff>
                  </from>
                  <to>
                    <xdr:col>5</xdr:col>
                    <xdr:colOff>104775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50</vt:i4>
      </vt:variant>
      <vt:variant>
        <vt:lpstr>Benannte Bereiche</vt:lpstr>
      </vt:variant>
      <vt:variant>
        <vt:i4>13</vt:i4>
      </vt:variant>
    </vt:vector>
  </HeadingPairs>
  <TitlesOfParts>
    <vt:vector size="63" baseType="lpstr">
      <vt:lpstr>Start</vt:lpstr>
      <vt:lpstr>Kontaktdaten</vt:lpstr>
      <vt:lpstr>Abgaben</vt:lpstr>
      <vt:lpstr>H1</vt:lpstr>
      <vt:lpstr>H1_Netz</vt:lpstr>
      <vt:lpstr>H1_Energie</vt:lpstr>
      <vt:lpstr>H2</vt:lpstr>
      <vt:lpstr>H2_Netz</vt:lpstr>
      <vt:lpstr>H2_Energie</vt:lpstr>
      <vt:lpstr>H3</vt:lpstr>
      <vt:lpstr>H3_Netz</vt:lpstr>
      <vt:lpstr>H3_Energie</vt:lpstr>
      <vt:lpstr>H4</vt:lpstr>
      <vt:lpstr>H4_Netz</vt:lpstr>
      <vt:lpstr>H4_Energie</vt:lpstr>
      <vt:lpstr>H5</vt:lpstr>
      <vt:lpstr>H5_Netz</vt:lpstr>
      <vt:lpstr>H5_Energie</vt:lpstr>
      <vt:lpstr>H6</vt:lpstr>
      <vt:lpstr>H6_Netz</vt:lpstr>
      <vt:lpstr>H6_Energie</vt:lpstr>
      <vt:lpstr>H7</vt:lpstr>
      <vt:lpstr>H7_Netz</vt:lpstr>
      <vt:lpstr>H7_Energie</vt:lpstr>
      <vt:lpstr>H8</vt:lpstr>
      <vt:lpstr>H8_Netz</vt:lpstr>
      <vt:lpstr>H8_Energie</vt:lpstr>
      <vt:lpstr>C1</vt:lpstr>
      <vt:lpstr>C1_Netz</vt:lpstr>
      <vt:lpstr>C1_Energie</vt:lpstr>
      <vt:lpstr>C2</vt:lpstr>
      <vt:lpstr>C2_Netz</vt:lpstr>
      <vt:lpstr>C2_Energie</vt:lpstr>
      <vt:lpstr>C3</vt:lpstr>
      <vt:lpstr>C3_Netz</vt:lpstr>
      <vt:lpstr>C3_Energie</vt:lpstr>
      <vt:lpstr>C4</vt:lpstr>
      <vt:lpstr>C4_Netz</vt:lpstr>
      <vt:lpstr>C4_Energie</vt:lpstr>
      <vt:lpstr>C5</vt:lpstr>
      <vt:lpstr>C5_Netz</vt:lpstr>
      <vt:lpstr>C5_Energie</vt:lpstr>
      <vt:lpstr>C6</vt:lpstr>
      <vt:lpstr>C6_Netz</vt:lpstr>
      <vt:lpstr>C6_Energie</vt:lpstr>
      <vt:lpstr>C7</vt:lpstr>
      <vt:lpstr>C7_Netz</vt:lpstr>
      <vt:lpstr>C7_Energie</vt:lpstr>
      <vt:lpstr>Tarifübersicht</vt:lpstr>
      <vt:lpstr>Versand</vt:lpstr>
      <vt:lpstr>Abgaben!Druckbereich</vt:lpstr>
      <vt:lpstr>'C1'!Druckbereich</vt:lpstr>
      <vt:lpstr>'C3'!Druckbereich</vt:lpstr>
      <vt:lpstr>'H1'!Druckbereich</vt:lpstr>
      <vt:lpstr>'H2'!Druckbereich</vt:lpstr>
      <vt:lpstr>'H3'!Druckbereich</vt:lpstr>
      <vt:lpstr>'H4'!Druckbereich</vt:lpstr>
      <vt:lpstr>'H5'!Druckbereich</vt:lpstr>
      <vt:lpstr>'H6'!Druckbereich</vt:lpstr>
      <vt:lpstr>'H7'!Druckbereich</vt:lpstr>
      <vt:lpstr>'H8'!Druckbereich</vt:lpstr>
      <vt:lpstr>TarifeErhoeht</vt:lpstr>
      <vt:lpstr>YesNoOptions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Vez Roger BFE</dc:creator>
  <cp:lastModifiedBy>Martin Jaschke</cp:lastModifiedBy>
  <cp:lastPrinted>2013-05-23T15:00:19Z</cp:lastPrinted>
  <dcterms:created xsi:type="dcterms:W3CDTF">2011-06-27T13:46:50Z</dcterms:created>
  <dcterms:modified xsi:type="dcterms:W3CDTF">2021-05-20T15:57:07Z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UVEKCFG@15.1700:Function">
    <vt:lpwstr>Fachspezialistin Preise und Tarife</vt:lpwstr>
  </property>
  <property fmtid="{D5CDD505-2E9C-101B-9397-08002B2CF9AE}" pid="3" name="FSC#UVEKCFG@15.1700:FileRespOrg">
    <vt:lpwstr>Preise und Tarife</vt:lpwstr>
  </property>
  <property fmtid="{D5CDD505-2E9C-101B-9397-08002B2CF9AE}" pid="4" name="FSC#UVEKCFG@15.1700:FileRespFunction">
    <vt:lpwstr>Fachspezialistin Preise und Tarife</vt:lpwstr>
  </property>
  <property fmtid="{D5CDD505-2E9C-101B-9397-08002B2CF9AE}" pid="5" name="FSC#UVEKCFG@15.1700:AssignedClassification">
    <vt:lpwstr/>
  </property>
  <property fmtid="{D5CDD505-2E9C-101B-9397-08002B2CF9AE}" pid="6" name="FSC#UVEKCFG@15.1700:AssignedClassificationCode">
    <vt:lpwstr/>
  </property>
  <property fmtid="{D5CDD505-2E9C-101B-9397-08002B2CF9AE}" pid="7" name="FSC#UVEKCFG@15.1700:FileResponsible">
    <vt:lpwstr>Pauline Waltman</vt:lpwstr>
  </property>
  <property fmtid="{D5CDD505-2E9C-101B-9397-08002B2CF9AE}" pid="8" name="FSC#UVEKCFG@15.1700:FileResponsibleTel">
    <vt:lpwstr>+41 58 465 38 06</vt:lpwstr>
  </property>
  <property fmtid="{D5CDD505-2E9C-101B-9397-08002B2CF9AE}" pid="9" name="FSC#UVEKCFG@15.1700:FileResponsibleEmail">
    <vt:lpwstr>pauline.waltman@elcom.admin.ch</vt:lpwstr>
  </property>
  <property fmtid="{D5CDD505-2E9C-101B-9397-08002B2CF9AE}" pid="10" name="FSC#UVEKCFG@15.1700:FileResponsibleFax">
    <vt:lpwstr>+41 58 462 02 22</vt:lpwstr>
  </property>
  <property fmtid="{D5CDD505-2E9C-101B-9397-08002B2CF9AE}" pid="11" name="FSC#UVEKCFG@15.1700:FileResponsibleAddress">
    <vt:lpwstr>Christoffelgasse 5, 3003 Bern</vt:lpwstr>
  </property>
  <property fmtid="{D5CDD505-2E9C-101B-9397-08002B2CF9AE}" pid="12" name="FSC#UVEKCFG@15.1700:FileResponsibleStreet">
    <vt:lpwstr>Christoffelgasse 5</vt:lpwstr>
  </property>
  <property fmtid="{D5CDD505-2E9C-101B-9397-08002B2CF9AE}" pid="13" name="FSC#UVEKCFG@15.1700:FileResponsiblezipcode">
    <vt:lpwstr>3003</vt:lpwstr>
  </property>
  <property fmtid="{D5CDD505-2E9C-101B-9397-08002B2CF9AE}" pid="14" name="FSC#UVEKCFG@15.1700:FileResponsiblecity">
    <vt:lpwstr>Bern</vt:lpwstr>
  </property>
  <property fmtid="{D5CDD505-2E9C-101B-9397-08002B2CF9AE}" pid="15" name="FSC#UVEKCFG@15.1700:FileResponsibleAbbreviation">
    <vt:lpwstr>wap</vt:lpwstr>
  </property>
  <property fmtid="{D5CDD505-2E9C-101B-9397-08002B2CF9AE}" pid="16" name="FSC#UVEKCFG@15.1700:FileRespOrgHome">
    <vt:lpwstr>Christoffelgasse 5, 3003 Bern</vt:lpwstr>
  </property>
  <property fmtid="{D5CDD505-2E9C-101B-9397-08002B2CF9AE}" pid="17" name="FSC#UVEKCFG@15.1700:CurrUserAbbreviation">
    <vt:lpwstr>jag</vt:lpwstr>
  </property>
  <property fmtid="{D5CDD505-2E9C-101B-9397-08002B2CF9AE}" pid="18" name="FSC#UVEKCFG@15.1700:CategoryReference">
    <vt:lpwstr>104</vt:lpwstr>
  </property>
  <property fmtid="{D5CDD505-2E9C-101B-9397-08002B2CF9AE}" pid="19" name="FSC#UVEKCFG@15.1700:cooAddress">
    <vt:lpwstr>COO.2207.105.4.1020353</vt:lpwstr>
  </property>
  <property fmtid="{D5CDD505-2E9C-101B-9397-08002B2CF9AE}" pid="20" name="FSC#UVEKCFG@15.1700:sleeveFileReference">
    <vt:lpwstr/>
  </property>
  <property fmtid="{D5CDD505-2E9C-101B-9397-08002B2CF9AE}" pid="21" name="FSC#UVEKCFG@15.1700:BureauName">
    <vt:lpwstr>Eidgenössische Elektrizitätskommission ElCom</vt:lpwstr>
  </property>
  <property fmtid="{D5CDD505-2E9C-101B-9397-08002B2CF9AE}" pid="22" name="FSC#UVEKCFG@15.1700:BureauShortName">
    <vt:lpwstr>ElCom</vt:lpwstr>
  </property>
  <property fmtid="{D5CDD505-2E9C-101B-9397-08002B2CF9AE}" pid="23" name="FSC#UVEKCFG@15.1700:BureauWebsite">
    <vt:lpwstr>www.elcom.admin.ch</vt:lpwstr>
  </property>
  <property fmtid="{D5CDD505-2E9C-101B-9397-08002B2CF9AE}" pid="24" name="FSC#UVEKCFG@15.1700:SubFileTitle">
    <vt:lpwstr>ElCom_Tarife_2020_d</vt:lpwstr>
  </property>
  <property fmtid="{D5CDD505-2E9C-101B-9397-08002B2CF9AE}" pid="25" name="FSC#UVEKCFG@15.1700:ForeignNumber">
    <vt:lpwstr/>
  </property>
  <property fmtid="{D5CDD505-2E9C-101B-9397-08002B2CF9AE}" pid="26" name="FSC#UVEKCFG@15.1700:Amtstitel">
    <vt:lpwstr/>
  </property>
  <property fmtid="{D5CDD505-2E9C-101B-9397-08002B2CF9AE}" pid="27" name="FSC#UVEKCFG@15.1700:ZusendungAm">
    <vt:lpwstr/>
  </property>
  <property fmtid="{D5CDD505-2E9C-101B-9397-08002B2CF9AE}" pid="28" name="FSC#COOELAK@1.1001:Subject">
    <vt:lpwstr/>
  </property>
  <property fmtid="{D5CDD505-2E9C-101B-9397-08002B2CF9AE}" pid="29" name="FSC#COOELAK@1.1001:FileReference">
    <vt:lpwstr>104-00010</vt:lpwstr>
  </property>
  <property fmtid="{D5CDD505-2E9C-101B-9397-08002B2CF9AE}" pid="30" name="FSC#COOELAK@1.1001:FileRefYear">
    <vt:lpwstr>2013</vt:lpwstr>
  </property>
  <property fmtid="{D5CDD505-2E9C-101B-9397-08002B2CF9AE}" pid="31" name="FSC#COOELAK@1.1001:FileRefOrdinal">
    <vt:lpwstr>10</vt:lpwstr>
  </property>
  <property fmtid="{D5CDD505-2E9C-101B-9397-08002B2CF9AE}" pid="32" name="FSC#COOELAK@1.1001:FileRefOU">
    <vt:lpwstr>Migration</vt:lpwstr>
  </property>
  <property fmtid="{D5CDD505-2E9C-101B-9397-08002B2CF9AE}" pid="33" name="FSC#COOELAK@1.1001:Organization">
    <vt:lpwstr/>
  </property>
  <property fmtid="{D5CDD505-2E9C-101B-9397-08002B2CF9AE}" pid="34" name="FSC#COOELAK@1.1001:Owner">
    <vt:lpwstr>Waltman Pauline</vt:lpwstr>
  </property>
  <property fmtid="{D5CDD505-2E9C-101B-9397-08002B2CF9AE}" pid="35" name="FSC#COOELAK@1.1001:OwnerExtension">
    <vt:lpwstr>+41 58 465 38 06</vt:lpwstr>
  </property>
  <property fmtid="{D5CDD505-2E9C-101B-9397-08002B2CF9AE}" pid="36" name="FSC#COOELAK@1.1001:OwnerFaxExtension">
    <vt:lpwstr>+41 58 462 02 22</vt:lpwstr>
  </property>
  <property fmtid="{D5CDD505-2E9C-101B-9397-08002B2CF9AE}" pid="37" name="FSC#COOELAK@1.1001:DispatchedBy">
    <vt:lpwstr/>
  </property>
  <property fmtid="{D5CDD505-2E9C-101B-9397-08002B2CF9AE}" pid="38" name="FSC#COOELAK@1.1001:DispatchedAt">
    <vt:lpwstr/>
  </property>
  <property fmtid="{D5CDD505-2E9C-101B-9397-08002B2CF9AE}" pid="39" name="FSC#COOELAK@1.1001:ApprovedBy">
    <vt:lpwstr/>
  </property>
  <property fmtid="{D5CDD505-2E9C-101B-9397-08002B2CF9AE}" pid="40" name="FSC#COOELAK@1.1001:ApprovedAt">
    <vt:lpwstr/>
  </property>
  <property fmtid="{D5CDD505-2E9C-101B-9397-08002B2CF9AE}" pid="41" name="FSC#COOELAK@1.1001:Department">
    <vt:lpwstr>Preise und Tarife (ELCOM)</vt:lpwstr>
  </property>
  <property fmtid="{D5CDD505-2E9C-101B-9397-08002B2CF9AE}" pid="42" name="FSC#COOELAK@1.1001:CreatedAt">
    <vt:lpwstr>03.12.2018</vt:lpwstr>
  </property>
  <property fmtid="{D5CDD505-2E9C-101B-9397-08002B2CF9AE}" pid="43" name="FSC#COOELAK@1.1001:OU">
    <vt:lpwstr>Preise und Tarife (ELCOM)</vt:lpwstr>
  </property>
  <property fmtid="{D5CDD505-2E9C-101B-9397-08002B2CF9AE}" pid="44" name="FSC#COOELAK@1.1001:Priority">
    <vt:lpwstr> ()</vt:lpwstr>
  </property>
  <property fmtid="{D5CDD505-2E9C-101B-9397-08002B2CF9AE}" pid="45" name="FSC#COOELAK@1.1001:ObjBarCode">
    <vt:lpwstr>*COO.2207.105.4.1020353*</vt:lpwstr>
  </property>
  <property fmtid="{D5CDD505-2E9C-101B-9397-08002B2CF9AE}" pid="46" name="FSC#COOELAK@1.1001:RefBarCode">
    <vt:lpwstr>*COO.2207.105.2.425765*</vt:lpwstr>
  </property>
  <property fmtid="{D5CDD505-2E9C-101B-9397-08002B2CF9AE}" pid="47" name="FSC#COOELAK@1.1001:FileRefBarCode">
    <vt:lpwstr>*104-00010*</vt:lpwstr>
  </property>
  <property fmtid="{D5CDD505-2E9C-101B-9397-08002B2CF9AE}" pid="48" name="FSC#COOELAK@1.1001:ExternalRef">
    <vt:lpwstr/>
  </property>
  <property fmtid="{D5CDD505-2E9C-101B-9397-08002B2CF9AE}" pid="49" name="FSC#COOELAK@1.1001:IncomingNumber">
    <vt:lpwstr/>
  </property>
  <property fmtid="{D5CDD505-2E9C-101B-9397-08002B2CF9AE}" pid="50" name="FSC#COOELAK@1.1001:IncomingSubject">
    <vt:lpwstr/>
  </property>
  <property fmtid="{D5CDD505-2E9C-101B-9397-08002B2CF9AE}" pid="51" name="FSC#COOELAK@1.1001:ProcessResponsible">
    <vt:lpwstr/>
  </property>
  <property fmtid="{D5CDD505-2E9C-101B-9397-08002B2CF9AE}" pid="52" name="FSC#COOELAK@1.1001:ProcessResponsiblePhone">
    <vt:lpwstr/>
  </property>
  <property fmtid="{D5CDD505-2E9C-101B-9397-08002B2CF9AE}" pid="53" name="FSC#COOELAK@1.1001:ProcessResponsibleMail">
    <vt:lpwstr/>
  </property>
  <property fmtid="{D5CDD505-2E9C-101B-9397-08002B2CF9AE}" pid="54" name="FSC#COOELAK@1.1001:ProcessResponsibleFax">
    <vt:lpwstr/>
  </property>
  <property fmtid="{D5CDD505-2E9C-101B-9397-08002B2CF9AE}" pid="55" name="FSC#COOELAK@1.1001:ApproverFirstName">
    <vt:lpwstr/>
  </property>
  <property fmtid="{D5CDD505-2E9C-101B-9397-08002B2CF9AE}" pid="56" name="FSC#COOELAK@1.1001:ApproverSurName">
    <vt:lpwstr/>
  </property>
  <property fmtid="{D5CDD505-2E9C-101B-9397-08002B2CF9AE}" pid="57" name="FSC#COOELAK@1.1001:ApproverTitle">
    <vt:lpwstr/>
  </property>
  <property fmtid="{D5CDD505-2E9C-101B-9397-08002B2CF9AE}" pid="58" name="FSC#COOELAK@1.1001:ExternalDate">
    <vt:lpwstr/>
  </property>
  <property fmtid="{D5CDD505-2E9C-101B-9397-08002B2CF9AE}" pid="59" name="FSC#COOELAK@1.1001:SettlementApprovedAt">
    <vt:lpwstr/>
  </property>
  <property fmtid="{D5CDD505-2E9C-101B-9397-08002B2CF9AE}" pid="60" name="FSC#COOELAK@1.1001:BaseNumber">
    <vt:lpwstr>104</vt:lpwstr>
  </property>
  <property fmtid="{D5CDD505-2E9C-101B-9397-08002B2CF9AE}" pid="61" name="FSC#COOELAK@1.1001:CurrentUserRolePos">
    <vt:lpwstr>Registrator/in</vt:lpwstr>
  </property>
  <property fmtid="{D5CDD505-2E9C-101B-9397-08002B2CF9AE}" pid="62" name="FSC#COOELAK@1.1001:CurrentUserEmail">
    <vt:lpwstr>gabriel.jaeger@elcom.admin.ch</vt:lpwstr>
  </property>
  <property fmtid="{D5CDD505-2E9C-101B-9397-08002B2CF9AE}" pid="63" name="FSC#ELAKGOV@1.1001:PersonalSubjGender">
    <vt:lpwstr/>
  </property>
  <property fmtid="{D5CDD505-2E9C-101B-9397-08002B2CF9AE}" pid="64" name="FSC#ELAKGOV@1.1001:PersonalSubjFirstName">
    <vt:lpwstr/>
  </property>
  <property fmtid="{D5CDD505-2E9C-101B-9397-08002B2CF9AE}" pid="65" name="FSC#ELAKGOV@1.1001:PersonalSubjSurName">
    <vt:lpwstr/>
  </property>
  <property fmtid="{D5CDD505-2E9C-101B-9397-08002B2CF9AE}" pid="66" name="FSC#ELAKGOV@1.1001:PersonalSubjSalutation">
    <vt:lpwstr/>
  </property>
  <property fmtid="{D5CDD505-2E9C-101B-9397-08002B2CF9AE}" pid="67" name="FSC#ELAKGOV@1.1001:PersonalSubjAddress">
    <vt:lpwstr/>
  </property>
  <property fmtid="{D5CDD505-2E9C-101B-9397-08002B2CF9AE}" pid="68" name="FSC#ATSTATECFG@1.1001:Office">
    <vt:lpwstr/>
  </property>
  <property fmtid="{D5CDD505-2E9C-101B-9397-08002B2CF9AE}" pid="69" name="FSC#ATSTATECFG@1.1001:Agent">
    <vt:lpwstr>Pauline Waltman</vt:lpwstr>
  </property>
  <property fmtid="{D5CDD505-2E9C-101B-9397-08002B2CF9AE}" pid="70" name="FSC#ATSTATECFG@1.1001:AgentPhone">
    <vt:lpwstr>+41 58 465 38 06</vt:lpwstr>
  </property>
  <property fmtid="{D5CDD505-2E9C-101B-9397-08002B2CF9AE}" pid="71" name="FSC#ATSTATECFG@1.1001:DepartmentFax">
    <vt:lpwstr>+41 58 46 20222</vt:lpwstr>
  </property>
  <property fmtid="{D5CDD505-2E9C-101B-9397-08002B2CF9AE}" pid="72" name="FSC#ATSTATECFG@1.1001:DepartmentEmail">
    <vt:lpwstr/>
  </property>
  <property fmtid="{D5CDD505-2E9C-101B-9397-08002B2CF9AE}" pid="73" name="FSC#ATSTATECFG@1.1001:SubfileDate">
    <vt:lpwstr/>
  </property>
  <property fmtid="{D5CDD505-2E9C-101B-9397-08002B2CF9AE}" pid="74" name="FSC#ATSTATECFG@1.1001:SubfileSubject">
    <vt:lpwstr/>
  </property>
  <property fmtid="{D5CDD505-2E9C-101B-9397-08002B2CF9AE}" pid="75" name="FSC#ATSTATECFG@1.1001:DepartmentZipCode">
    <vt:lpwstr>3003</vt:lpwstr>
  </property>
  <property fmtid="{D5CDD505-2E9C-101B-9397-08002B2CF9AE}" pid="76" name="FSC#ATSTATECFG@1.1001:DepartmentCountry">
    <vt:lpwstr/>
  </property>
  <property fmtid="{D5CDD505-2E9C-101B-9397-08002B2CF9AE}" pid="77" name="FSC#ATSTATECFG@1.1001:DepartmentCity">
    <vt:lpwstr>Bern</vt:lpwstr>
  </property>
  <property fmtid="{D5CDD505-2E9C-101B-9397-08002B2CF9AE}" pid="78" name="FSC#ATSTATECFG@1.1001:DepartmentStreet">
    <vt:lpwstr>Christoffelgasse 5</vt:lpwstr>
  </property>
  <property fmtid="{D5CDD505-2E9C-101B-9397-08002B2CF9AE}" pid="79" name="FSC#ATSTATECFG@1.1001:DepartmentDVR">
    <vt:lpwstr/>
  </property>
  <property fmtid="{D5CDD505-2E9C-101B-9397-08002B2CF9AE}" pid="80" name="FSC#ATSTATECFG@1.1001:DepartmentUID">
    <vt:lpwstr/>
  </property>
  <property fmtid="{D5CDD505-2E9C-101B-9397-08002B2CF9AE}" pid="81" name="FSC#ATSTATECFG@1.1001:SubfileReference">
    <vt:lpwstr>104-00010/00004/00032</vt:lpwstr>
  </property>
  <property fmtid="{D5CDD505-2E9C-101B-9397-08002B2CF9AE}" pid="82" name="FSC#ATSTATECFG@1.1001:Clause">
    <vt:lpwstr/>
  </property>
  <property fmtid="{D5CDD505-2E9C-101B-9397-08002B2CF9AE}" pid="83" name="FSC#ATSTATECFG@1.1001:ApprovedSignature">
    <vt:lpwstr/>
  </property>
  <property fmtid="{D5CDD505-2E9C-101B-9397-08002B2CF9AE}" pid="84" name="FSC#ATSTATECFG@1.1001:BankAccount">
    <vt:lpwstr/>
  </property>
  <property fmtid="{D5CDD505-2E9C-101B-9397-08002B2CF9AE}" pid="85" name="FSC#ATSTATECFG@1.1001:BankAccountOwner">
    <vt:lpwstr/>
  </property>
  <property fmtid="{D5CDD505-2E9C-101B-9397-08002B2CF9AE}" pid="86" name="FSC#ATSTATECFG@1.1001:BankInstitute">
    <vt:lpwstr/>
  </property>
  <property fmtid="{D5CDD505-2E9C-101B-9397-08002B2CF9AE}" pid="87" name="FSC#ATSTATECFG@1.1001:BankAccountID">
    <vt:lpwstr/>
  </property>
  <property fmtid="{D5CDD505-2E9C-101B-9397-08002B2CF9AE}" pid="88" name="FSC#ATSTATECFG@1.1001:BankAccountIBAN">
    <vt:lpwstr/>
  </property>
  <property fmtid="{D5CDD505-2E9C-101B-9397-08002B2CF9AE}" pid="89" name="FSC#ATSTATECFG@1.1001:BankAccountBIC">
    <vt:lpwstr/>
  </property>
  <property fmtid="{D5CDD505-2E9C-101B-9397-08002B2CF9AE}" pid="90" name="FSC#ATSTATECFG@1.1001:BankName">
    <vt:lpwstr/>
  </property>
  <property fmtid="{D5CDD505-2E9C-101B-9397-08002B2CF9AE}" pid="91" name="FSC#CCAPRECONFIG@15.1001:AddrAnrede">
    <vt:lpwstr/>
  </property>
  <property fmtid="{D5CDD505-2E9C-101B-9397-08002B2CF9AE}" pid="92" name="FSC#CCAPRECONFIG@15.1001:AddrTitel">
    <vt:lpwstr/>
  </property>
  <property fmtid="{D5CDD505-2E9C-101B-9397-08002B2CF9AE}" pid="93" name="FSC#CCAPRECONFIG@15.1001:AddrNachgestellter_Titel">
    <vt:lpwstr/>
  </property>
  <property fmtid="{D5CDD505-2E9C-101B-9397-08002B2CF9AE}" pid="94" name="FSC#CCAPRECONFIG@15.1001:AddrVorname">
    <vt:lpwstr/>
  </property>
  <property fmtid="{D5CDD505-2E9C-101B-9397-08002B2CF9AE}" pid="95" name="FSC#CCAPRECONFIG@15.1001:AddrNachname">
    <vt:lpwstr/>
  </property>
  <property fmtid="{D5CDD505-2E9C-101B-9397-08002B2CF9AE}" pid="96" name="FSC#CCAPRECONFIG@15.1001:AddrzH">
    <vt:lpwstr/>
  </property>
  <property fmtid="{D5CDD505-2E9C-101B-9397-08002B2CF9AE}" pid="97" name="FSC#CCAPRECONFIG@15.1001:AddrGeschlecht">
    <vt:lpwstr/>
  </property>
  <property fmtid="{D5CDD505-2E9C-101B-9397-08002B2CF9AE}" pid="98" name="FSC#CCAPRECONFIG@15.1001:AddrStrasse">
    <vt:lpwstr/>
  </property>
  <property fmtid="{D5CDD505-2E9C-101B-9397-08002B2CF9AE}" pid="99" name="FSC#CCAPRECONFIG@15.1001:AddrHausnummer">
    <vt:lpwstr/>
  </property>
  <property fmtid="{D5CDD505-2E9C-101B-9397-08002B2CF9AE}" pid="100" name="FSC#CCAPRECONFIG@15.1001:AddrStiege">
    <vt:lpwstr/>
  </property>
  <property fmtid="{D5CDD505-2E9C-101B-9397-08002B2CF9AE}" pid="101" name="FSC#CCAPRECONFIG@15.1001:AddrTuer">
    <vt:lpwstr/>
  </property>
  <property fmtid="{D5CDD505-2E9C-101B-9397-08002B2CF9AE}" pid="102" name="FSC#CCAPRECONFIG@15.1001:AddrPostfach">
    <vt:lpwstr/>
  </property>
  <property fmtid="{D5CDD505-2E9C-101B-9397-08002B2CF9AE}" pid="103" name="FSC#CCAPRECONFIG@15.1001:AddrPostleitzahl">
    <vt:lpwstr/>
  </property>
  <property fmtid="{D5CDD505-2E9C-101B-9397-08002B2CF9AE}" pid="104" name="FSC#CCAPRECONFIG@15.1001:AddrOrt">
    <vt:lpwstr/>
  </property>
  <property fmtid="{D5CDD505-2E9C-101B-9397-08002B2CF9AE}" pid="105" name="FSC#CCAPRECONFIG@15.1001:AddrLand">
    <vt:lpwstr/>
  </property>
  <property fmtid="{D5CDD505-2E9C-101B-9397-08002B2CF9AE}" pid="106" name="FSC#CCAPRECONFIG@15.1001:AddrEmail">
    <vt:lpwstr/>
  </property>
  <property fmtid="{D5CDD505-2E9C-101B-9397-08002B2CF9AE}" pid="107" name="FSC#CCAPRECONFIG@15.1001:AddrAdresse">
    <vt:lpwstr/>
  </property>
  <property fmtid="{D5CDD505-2E9C-101B-9397-08002B2CF9AE}" pid="108" name="FSC#CCAPRECONFIG@15.1001:AddrFax">
    <vt:lpwstr/>
  </property>
  <property fmtid="{D5CDD505-2E9C-101B-9397-08002B2CF9AE}" pid="109" name="FSC#CCAPRECONFIG@15.1001:AddrOrganisationsname">
    <vt:lpwstr/>
  </property>
  <property fmtid="{D5CDD505-2E9C-101B-9397-08002B2CF9AE}" pid="110" name="FSC#CCAPRECONFIG@15.1001:AddrOrganisationskurzname">
    <vt:lpwstr/>
  </property>
  <property fmtid="{D5CDD505-2E9C-101B-9397-08002B2CF9AE}" pid="111" name="FSC#CCAPRECONFIG@15.1001:AddrAbschriftsbemerkung">
    <vt:lpwstr/>
  </property>
  <property fmtid="{D5CDD505-2E9C-101B-9397-08002B2CF9AE}" pid="112" name="FSC#CCAPRECONFIG@15.1001:AddrName_Zeile_2">
    <vt:lpwstr/>
  </property>
  <property fmtid="{D5CDD505-2E9C-101B-9397-08002B2CF9AE}" pid="113" name="FSC#CCAPRECONFIG@15.1001:AddrName_Zeile_3">
    <vt:lpwstr/>
  </property>
  <property fmtid="{D5CDD505-2E9C-101B-9397-08002B2CF9AE}" pid="114" name="FSC#CCAPRECONFIG@15.1001:AddrPostalischeAdresse">
    <vt:lpwstr/>
  </property>
  <property fmtid="{D5CDD505-2E9C-101B-9397-08002B2CF9AE}" pid="115" name="FSC#COOSYSTEM@1.1:Container">
    <vt:lpwstr>COO.2207.105.4.1020353</vt:lpwstr>
  </property>
  <property fmtid="{D5CDD505-2E9C-101B-9397-08002B2CF9AE}" pid="116" name="FSC#FSCFOLIO@1.1001:docpropproject">
    <vt:lpwstr/>
  </property>
  <property fmtid="{D5CDD505-2E9C-101B-9397-08002B2CF9AE}" pid="117" name="FSC#UVEKCFG@15.1700:DefaultGroupFileResponsible">
    <vt:lpwstr>Preise und Tarife</vt:lpwstr>
  </property>
  <property fmtid="{D5CDD505-2E9C-101B-9397-08002B2CF9AE}" pid="118" name="FSC#UVEKCFG@15.1700:SignerLeft">
    <vt:lpwstr/>
  </property>
  <property fmtid="{D5CDD505-2E9C-101B-9397-08002B2CF9AE}" pid="119" name="FSC#UVEKCFG@15.1700:SignerRight">
    <vt:lpwstr/>
  </property>
  <property fmtid="{D5CDD505-2E9C-101B-9397-08002B2CF9AE}" pid="120" name="FSC#UVEKCFG@15.1700:SignerLeftJobTitle">
    <vt:lpwstr/>
  </property>
  <property fmtid="{D5CDD505-2E9C-101B-9397-08002B2CF9AE}" pid="121" name="FSC#UVEKCFG@15.1700:SignerRightJobTitle">
    <vt:lpwstr/>
  </property>
  <property fmtid="{D5CDD505-2E9C-101B-9397-08002B2CF9AE}" pid="122" name="FSC#UVEKCFG@15.1700:SignerLeftFunction">
    <vt:lpwstr/>
  </property>
  <property fmtid="{D5CDD505-2E9C-101B-9397-08002B2CF9AE}" pid="123" name="FSC#UVEKCFG@15.1700:SignerRightFunction">
    <vt:lpwstr/>
  </property>
  <property fmtid="{D5CDD505-2E9C-101B-9397-08002B2CF9AE}" pid="124" name="FSC#UVEKCFG@15.1700:SignerLeftUserRoleGroup">
    <vt:lpwstr/>
  </property>
  <property fmtid="{D5CDD505-2E9C-101B-9397-08002B2CF9AE}" pid="125" name="FSC#UVEKCFG@15.1700:SignerRightUserRoleGroup">
    <vt:lpwstr/>
  </property>
  <property fmtid="{D5CDD505-2E9C-101B-9397-08002B2CF9AE}" pid="126" name="FSC#UVEKCFG@15.1700:DocumentNumber">
    <vt:lpwstr>2018-10-11-0111</vt:lpwstr>
  </property>
  <property fmtid="{D5CDD505-2E9C-101B-9397-08002B2CF9AE}" pid="127" name="FSC#UVEKCFG@15.1700:AssignmentNumber">
    <vt:lpwstr/>
  </property>
  <property fmtid="{D5CDD505-2E9C-101B-9397-08002B2CF9AE}" pid="128" name="FSC#UVEKCFG@15.1700:EM_Personal">
    <vt:lpwstr/>
  </property>
  <property fmtid="{D5CDD505-2E9C-101B-9397-08002B2CF9AE}" pid="129" name="FSC#UVEKCFG@15.1700:EM_Geschlecht">
    <vt:lpwstr/>
  </property>
  <property fmtid="{D5CDD505-2E9C-101B-9397-08002B2CF9AE}" pid="130" name="FSC#UVEKCFG@15.1700:EM_GebDatum">
    <vt:lpwstr/>
  </property>
  <property fmtid="{D5CDD505-2E9C-101B-9397-08002B2CF9AE}" pid="131" name="FSC#UVEKCFG@15.1700:EM_Funktion">
    <vt:lpwstr/>
  </property>
  <property fmtid="{D5CDD505-2E9C-101B-9397-08002B2CF9AE}" pid="132" name="FSC#UVEKCFG@15.1700:EM_Beruf">
    <vt:lpwstr/>
  </property>
  <property fmtid="{D5CDD505-2E9C-101B-9397-08002B2CF9AE}" pid="133" name="FSC#UVEKCFG@15.1700:EM_SVNR">
    <vt:lpwstr/>
  </property>
  <property fmtid="{D5CDD505-2E9C-101B-9397-08002B2CF9AE}" pid="134" name="FSC#UVEKCFG@15.1700:EM_Familienstand">
    <vt:lpwstr/>
  </property>
  <property fmtid="{D5CDD505-2E9C-101B-9397-08002B2CF9AE}" pid="135" name="FSC#UVEKCFG@15.1700:EM_Muttersprache">
    <vt:lpwstr/>
  </property>
  <property fmtid="{D5CDD505-2E9C-101B-9397-08002B2CF9AE}" pid="136" name="FSC#UVEKCFG@15.1700:EM_Geboren_in">
    <vt:lpwstr/>
  </property>
  <property fmtid="{D5CDD505-2E9C-101B-9397-08002B2CF9AE}" pid="137" name="FSC#UVEKCFG@15.1700:EM_Briefanrede">
    <vt:lpwstr/>
  </property>
  <property fmtid="{D5CDD505-2E9C-101B-9397-08002B2CF9AE}" pid="138" name="FSC#UVEKCFG@15.1700:EM_Kommunikationssprache">
    <vt:lpwstr/>
  </property>
  <property fmtid="{D5CDD505-2E9C-101B-9397-08002B2CF9AE}" pid="139" name="FSC#UVEKCFG@15.1700:EM_Webseite">
    <vt:lpwstr/>
  </property>
  <property fmtid="{D5CDD505-2E9C-101B-9397-08002B2CF9AE}" pid="140" name="FSC#UVEKCFG@15.1700:EM_TelNr_Business">
    <vt:lpwstr/>
  </property>
  <property fmtid="{D5CDD505-2E9C-101B-9397-08002B2CF9AE}" pid="141" name="FSC#UVEKCFG@15.1700:EM_TelNr_Private">
    <vt:lpwstr/>
  </property>
  <property fmtid="{D5CDD505-2E9C-101B-9397-08002B2CF9AE}" pid="142" name="FSC#UVEKCFG@15.1700:EM_TelNr_Mobile">
    <vt:lpwstr/>
  </property>
  <property fmtid="{D5CDD505-2E9C-101B-9397-08002B2CF9AE}" pid="143" name="FSC#UVEKCFG@15.1700:EM_TelNr_Other">
    <vt:lpwstr/>
  </property>
  <property fmtid="{D5CDD505-2E9C-101B-9397-08002B2CF9AE}" pid="144" name="FSC#UVEKCFG@15.1700:EM_TelNr_Fax">
    <vt:lpwstr/>
  </property>
  <property fmtid="{D5CDD505-2E9C-101B-9397-08002B2CF9AE}" pid="145" name="FSC#UVEKCFG@15.1700:EM_EMail1">
    <vt:lpwstr/>
  </property>
  <property fmtid="{D5CDD505-2E9C-101B-9397-08002B2CF9AE}" pid="146" name="FSC#UVEKCFG@15.1700:EM_EMail2">
    <vt:lpwstr/>
  </property>
  <property fmtid="{D5CDD505-2E9C-101B-9397-08002B2CF9AE}" pid="147" name="FSC#UVEKCFG@15.1700:EM_EMail3">
    <vt:lpwstr/>
  </property>
  <property fmtid="{D5CDD505-2E9C-101B-9397-08002B2CF9AE}" pid="148" name="FSC#UVEKCFG@15.1700:EM_Name">
    <vt:lpwstr/>
  </property>
  <property fmtid="{D5CDD505-2E9C-101B-9397-08002B2CF9AE}" pid="149" name="FSC#UVEKCFG@15.1700:EM_UID">
    <vt:lpwstr/>
  </property>
  <property fmtid="{D5CDD505-2E9C-101B-9397-08002B2CF9AE}" pid="150" name="FSC#UVEKCFG@15.1700:EM_Rechtsform">
    <vt:lpwstr/>
  </property>
  <property fmtid="{D5CDD505-2E9C-101B-9397-08002B2CF9AE}" pid="151" name="FSC#UVEKCFG@15.1700:EM_Klassifizierung">
    <vt:lpwstr/>
  </property>
  <property fmtid="{D5CDD505-2E9C-101B-9397-08002B2CF9AE}" pid="152" name="FSC#UVEKCFG@15.1700:EM_Gruendungsjahr">
    <vt:lpwstr/>
  </property>
  <property fmtid="{D5CDD505-2E9C-101B-9397-08002B2CF9AE}" pid="153" name="FSC#UVEKCFG@15.1700:EM_Versandart">
    <vt:lpwstr>B-Post</vt:lpwstr>
  </property>
  <property fmtid="{D5CDD505-2E9C-101B-9397-08002B2CF9AE}" pid="154" name="FSC#UVEKCFG@15.1700:EM_Versandvermek">
    <vt:lpwstr/>
  </property>
  <property fmtid="{D5CDD505-2E9C-101B-9397-08002B2CF9AE}" pid="155" name="FSC#UVEKCFG@15.1700:EM_Anrede">
    <vt:lpwstr/>
  </property>
  <property fmtid="{D5CDD505-2E9C-101B-9397-08002B2CF9AE}" pid="156" name="FSC#UVEKCFG@15.1700:EM_Titel">
    <vt:lpwstr/>
  </property>
  <property fmtid="{D5CDD505-2E9C-101B-9397-08002B2CF9AE}" pid="157" name="FSC#UVEKCFG@15.1700:EM_Nachgestellter_Titel">
    <vt:lpwstr/>
  </property>
  <property fmtid="{D5CDD505-2E9C-101B-9397-08002B2CF9AE}" pid="158" name="FSC#UVEKCFG@15.1700:EM_Vorname">
    <vt:lpwstr/>
  </property>
  <property fmtid="{D5CDD505-2E9C-101B-9397-08002B2CF9AE}" pid="159" name="FSC#UVEKCFG@15.1700:EM_Nachname">
    <vt:lpwstr/>
  </property>
  <property fmtid="{D5CDD505-2E9C-101B-9397-08002B2CF9AE}" pid="160" name="FSC#UVEKCFG@15.1700:EM_Kurzbezeichnung">
    <vt:lpwstr/>
  </property>
  <property fmtid="{D5CDD505-2E9C-101B-9397-08002B2CF9AE}" pid="161" name="FSC#UVEKCFG@15.1700:EM_Organisations_Zeile_1">
    <vt:lpwstr/>
  </property>
  <property fmtid="{D5CDD505-2E9C-101B-9397-08002B2CF9AE}" pid="162" name="FSC#UVEKCFG@15.1700:EM_Organisations_Zeile_2">
    <vt:lpwstr/>
  </property>
  <property fmtid="{D5CDD505-2E9C-101B-9397-08002B2CF9AE}" pid="163" name="FSC#UVEKCFG@15.1700:EM_Organisations_Zeile_3">
    <vt:lpwstr/>
  </property>
  <property fmtid="{D5CDD505-2E9C-101B-9397-08002B2CF9AE}" pid="164" name="FSC#UVEKCFG@15.1700:EM_Strasse">
    <vt:lpwstr/>
  </property>
  <property fmtid="{D5CDD505-2E9C-101B-9397-08002B2CF9AE}" pid="165" name="FSC#UVEKCFG@15.1700:EM_Hausnummer">
    <vt:lpwstr/>
  </property>
  <property fmtid="{D5CDD505-2E9C-101B-9397-08002B2CF9AE}" pid="166" name="FSC#UVEKCFG@15.1700:EM_Strasse2">
    <vt:lpwstr/>
  </property>
  <property fmtid="{D5CDD505-2E9C-101B-9397-08002B2CF9AE}" pid="167" name="FSC#UVEKCFG@15.1700:EM_Hausnummer_Zusatz">
    <vt:lpwstr/>
  </property>
  <property fmtid="{D5CDD505-2E9C-101B-9397-08002B2CF9AE}" pid="168" name="FSC#UVEKCFG@15.1700:EM_Postfach">
    <vt:lpwstr/>
  </property>
  <property fmtid="{D5CDD505-2E9C-101B-9397-08002B2CF9AE}" pid="169" name="FSC#UVEKCFG@15.1700:EM_PLZ">
    <vt:lpwstr/>
  </property>
  <property fmtid="{D5CDD505-2E9C-101B-9397-08002B2CF9AE}" pid="170" name="FSC#UVEKCFG@15.1700:EM_Ort">
    <vt:lpwstr/>
  </property>
  <property fmtid="{D5CDD505-2E9C-101B-9397-08002B2CF9AE}" pid="171" name="FSC#UVEKCFG@15.1700:EM_Land">
    <vt:lpwstr/>
  </property>
  <property fmtid="{D5CDD505-2E9C-101B-9397-08002B2CF9AE}" pid="172" name="FSC#UVEKCFG@15.1700:EM_E_Mail_Adresse">
    <vt:lpwstr/>
  </property>
  <property fmtid="{D5CDD505-2E9C-101B-9397-08002B2CF9AE}" pid="173" name="FSC#UVEKCFG@15.1700:EM_Funktionsbezeichnung">
    <vt:lpwstr/>
  </property>
  <property fmtid="{D5CDD505-2E9C-101B-9397-08002B2CF9AE}" pid="174" name="FSC#UVEKCFG@15.1700:EM_Serienbrieffeld_1">
    <vt:lpwstr/>
  </property>
  <property fmtid="{D5CDD505-2E9C-101B-9397-08002B2CF9AE}" pid="175" name="FSC#UVEKCFG@15.1700:EM_Serienbrieffeld_2">
    <vt:lpwstr/>
  </property>
  <property fmtid="{D5CDD505-2E9C-101B-9397-08002B2CF9AE}" pid="176" name="FSC#UVEKCFG@15.1700:EM_Serienbrieffeld_3">
    <vt:lpwstr/>
  </property>
  <property fmtid="{D5CDD505-2E9C-101B-9397-08002B2CF9AE}" pid="177" name="FSC#UVEKCFG@15.1700:EM_Serienbrieffeld_4">
    <vt:lpwstr/>
  </property>
  <property fmtid="{D5CDD505-2E9C-101B-9397-08002B2CF9AE}" pid="178" name="FSC#UVEKCFG@15.1700:EM_Serienbrieffeld_5">
    <vt:lpwstr/>
  </property>
  <property fmtid="{D5CDD505-2E9C-101B-9397-08002B2CF9AE}" pid="179" name="FSC#UVEKCFG@15.1700:EM_Address">
    <vt:lpwstr/>
  </property>
  <property fmtid="{D5CDD505-2E9C-101B-9397-08002B2CF9AE}" pid="180" name="FSC#UVEKCFG@15.1700:Abs_Nachname">
    <vt:lpwstr>Waltman</vt:lpwstr>
  </property>
  <property fmtid="{D5CDD505-2E9C-101B-9397-08002B2CF9AE}" pid="181" name="FSC#UVEKCFG@15.1700:Abs_Vorname">
    <vt:lpwstr>Pauline</vt:lpwstr>
  </property>
  <property fmtid="{D5CDD505-2E9C-101B-9397-08002B2CF9AE}" pid="182" name="FSC#UVEKCFG@15.1700:Abs_Zeichen">
    <vt:lpwstr>wap</vt:lpwstr>
  </property>
  <property fmtid="{D5CDD505-2E9C-101B-9397-08002B2CF9AE}" pid="183" name="FSC#UVEKCFG@15.1700:Anrede">
    <vt:lpwstr/>
  </property>
  <property fmtid="{D5CDD505-2E9C-101B-9397-08002B2CF9AE}" pid="184" name="FSC#UVEKCFG@15.1700:EM_Versandartspez">
    <vt:lpwstr/>
  </property>
  <property fmtid="{D5CDD505-2E9C-101B-9397-08002B2CF9AE}" pid="185" name="FSC#UVEKCFG@15.1700:Briefdatum">
    <vt:lpwstr>16.05.2019</vt:lpwstr>
  </property>
  <property fmtid="{D5CDD505-2E9C-101B-9397-08002B2CF9AE}" pid="186" name="FSC#UVEKCFG@15.1700:Empf_Zeichen">
    <vt:lpwstr/>
  </property>
  <property fmtid="{D5CDD505-2E9C-101B-9397-08002B2CF9AE}" pid="187" name="FSC#UVEKCFG@15.1700:FilialePLZ">
    <vt:lpwstr/>
  </property>
  <property fmtid="{D5CDD505-2E9C-101B-9397-08002B2CF9AE}" pid="188" name="FSC#UVEKCFG@15.1700:Gegenstand">
    <vt:lpwstr>ElCom_Tarife_2020_d</vt:lpwstr>
  </property>
  <property fmtid="{D5CDD505-2E9C-101B-9397-08002B2CF9AE}" pid="189" name="FSC#UVEKCFG@15.1700:Nummer">
    <vt:lpwstr>2018-10-11-0111</vt:lpwstr>
  </property>
  <property fmtid="{D5CDD505-2E9C-101B-9397-08002B2CF9AE}" pid="190" name="FSC#UVEKCFG@15.1700:Unterschrift_Nachname">
    <vt:lpwstr/>
  </property>
  <property fmtid="{D5CDD505-2E9C-101B-9397-08002B2CF9AE}" pid="191" name="FSC#UVEKCFG@15.1700:Unterschrift_Vorname">
    <vt:lpwstr/>
  </property>
  <property fmtid="{D5CDD505-2E9C-101B-9397-08002B2CF9AE}" pid="192" name="FSC#UVEKCFG@15.1700:FileResponsibleStreetPostal">
    <vt:lpwstr>Christoffelgasse 5</vt:lpwstr>
  </property>
  <property fmtid="{D5CDD505-2E9C-101B-9397-08002B2CF9AE}" pid="193" name="FSC#UVEKCFG@15.1700:FileResponsiblezipcodePostal">
    <vt:lpwstr>3003</vt:lpwstr>
  </property>
  <property fmtid="{D5CDD505-2E9C-101B-9397-08002B2CF9AE}" pid="194" name="FSC#UVEKCFG@15.1700:FileResponsiblecityPostal">
    <vt:lpwstr>Bern</vt:lpwstr>
  </property>
  <property fmtid="{D5CDD505-2E9C-101B-9397-08002B2CF9AE}" pid="195" name="FSC#UVEKCFG@15.1700:FileResponsibleStreetInvoice">
    <vt:lpwstr>c/o DLZ FI EFD</vt:lpwstr>
  </property>
  <property fmtid="{D5CDD505-2E9C-101B-9397-08002B2CF9AE}" pid="196" name="FSC#UVEKCFG@15.1700:FileResponsiblezipcodeInvoice">
    <vt:lpwstr>3003</vt:lpwstr>
  </property>
  <property fmtid="{D5CDD505-2E9C-101B-9397-08002B2CF9AE}" pid="197" name="FSC#UVEKCFG@15.1700:FileResponsiblecityInvoice">
    <vt:lpwstr>Bern</vt:lpwstr>
  </property>
  <property fmtid="{D5CDD505-2E9C-101B-9397-08002B2CF9AE}" pid="198" name="FSC#UVEKCFG@15.1700:ResponsibleDefaultRoleOrg">
    <vt:lpwstr>P + T ElCom</vt:lpwstr>
  </property>
  <property fmtid="{D5CDD505-2E9C-101B-9397-08002B2CF9AE}" pid="199" name="FSC#UVEKCFG@15.1700:SL_HStufe1">
    <vt:lpwstr/>
  </property>
  <property fmtid="{D5CDD505-2E9C-101B-9397-08002B2CF9AE}" pid="200" name="FSC#UVEKCFG@15.1700:SL_FStufe1">
    <vt:lpwstr/>
  </property>
  <property fmtid="{D5CDD505-2E9C-101B-9397-08002B2CF9AE}" pid="201" name="FSC#UVEKCFG@15.1700:SL_HStufe2">
    <vt:lpwstr/>
  </property>
  <property fmtid="{D5CDD505-2E9C-101B-9397-08002B2CF9AE}" pid="202" name="FSC#UVEKCFG@15.1700:SL_FStufe2">
    <vt:lpwstr/>
  </property>
  <property fmtid="{D5CDD505-2E9C-101B-9397-08002B2CF9AE}" pid="203" name="FSC#UVEKCFG@15.1700:SL_HStufe3">
    <vt:lpwstr/>
  </property>
  <property fmtid="{D5CDD505-2E9C-101B-9397-08002B2CF9AE}" pid="204" name="FSC#UVEKCFG@15.1700:SL_FStufe3">
    <vt:lpwstr/>
  </property>
  <property fmtid="{D5CDD505-2E9C-101B-9397-08002B2CF9AE}" pid="205" name="FSC#UVEKCFG@15.1700:SL_HStufe4">
    <vt:lpwstr/>
  </property>
  <property fmtid="{D5CDD505-2E9C-101B-9397-08002B2CF9AE}" pid="206" name="FSC#UVEKCFG@15.1700:SL_FStufe4">
    <vt:lpwstr/>
  </property>
  <property fmtid="{D5CDD505-2E9C-101B-9397-08002B2CF9AE}" pid="207" name="FSC#UVEKCFG@15.1700:SR_HStufe1">
    <vt:lpwstr/>
  </property>
  <property fmtid="{D5CDD505-2E9C-101B-9397-08002B2CF9AE}" pid="208" name="FSC#UVEKCFG@15.1700:SR_FStufe1">
    <vt:lpwstr/>
  </property>
  <property fmtid="{D5CDD505-2E9C-101B-9397-08002B2CF9AE}" pid="209" name="FSC#UVEKCFG@15.1700:SR_HStufe2">
    <vt:lpwstr/>
  </property>
  <property fmtid="{D5CDD505-2E9C-101B-9397-08002B2CF9AE}" pid="210" name="FSC#UVEKCFG@15.1700:SR_FStufe2">
    <vt:lpwstr/>
  </property>
  <property fmtid="{D5CDD505-2E9C-101B-9397-08002B2CF9AE}" pid="211" name="FSC#UVEKCFG@15.1700:SR_HStufe3">
    <vt:lpwstr/>
  </property>
  <property fmtid="{D5CDD505-2E9C-101B-9397-08002B2CF9AE}" pid="212" name="FSC#UVEKCFG@15.1700:SR_FStufe3">
    <vt:lpwstr/>
  </property>
  <property fmtid="{D5CDD505-2E9C-101B-9397-08002B2CF9AE}" pid="213" name="FSC#UVEKCFG@15.1700:SR_HStufe4">
    <vt:lpwstr/>
  </property>
  <property fmtid="{D5CDD505-2E9C-101B-9397-08002B2CF9AE}" pid="214" name="FSC#UVEKCFG@15.1700:SR_FStufe4">
    <vt:lpwstr/>
  </property>
  <property fmtid="{D5CDD505-2E9C-101B-9397-08002B2CF9AE}" pid="215" name="FSC#UVEKCFG@15.1700:FileResp_HStufe1">
    <vt:lpwstr>Sektion Preise und Tarife</vt:lpwstr>
  </property>
  <property fmtid="{D5CDD505-2E9C-101B-9397-08002B2CF9AE}" pid="216" name="FSC#UVEKCFG@15.1700:FileResp_FStufe1">
    <vt:lpwstr/>
  </property>
  <property fmtid="{D5CDD505-2E9C-101B-9397-08002B2CF9AE}" pid="217" name="FSC#UVEKCFG@15.1700:FileResp_HStufe2">
    <vt:lpwstr/>
  </property>
  <property fmtid="{D5CDD505-2E9C-101B-9397-08002B2CF9AE}" pid="218" name="FSC#UVEKCFG@15.1700:FileResp_FStufe2">
    <vt:lpwstr/>
  </property>
  <property fmtid="{D5CDD505-2E9C-101B-9397-08002B2CF9AE}" pid="219" name="FSC#UVEKCFG@15.1700:FileResp_HStufe3">
    <vt:lpwstr/>
  </property>
  <property fmtid="{D5CDD505-2E9C-101B-9397-08002B2CF9AE}" pid="220" name="FSC#UVEKCFG@15.1700:FileResp_FStufe3">
    <vt:lpwstr/>
  </property>
  <property fmtid="{D5CDD505-2E9C-101B-9397-08002B2CF9AE}" pid="221" name="FSC#UVEKCFG@15.1700:FileResp_HStufe4">
    <vt:lpwstr/>
  </property>
  <property fmtid="{D5CDD505-2E9C-101B-9397-08002B2CF9AE}" pid="222" name="FSC#UVEKCFG@15.1700:FileResp_FStufe4">
    <vt:lpwstr/>
  </property>
</Properties>
</file>